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19020" windowHeight="11775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oda po izvorima" sheetId="10" r:id="rId5"/>
  </sheets>
  <definedNames>
    <definedName name="_xlnm._FilterDatabase" localSheetId="1" hidden="1">'Opći dio - Prihodi'!$A$2:$F$107</definedName>
    <definedName name="_xlnm._FilterDatabase" localSheetId="2" hidden="1">'Opći dio - Rashodi'!$A$2:$F$107</definedName>
    <definedName name="_xlnm.Print_Titles" localSheetId="3">'Plan prih. po izvorima'!$1:$1</definedName>
    <definedName name="_xlnm.Print_Area" localSheetId="3">'Plan prih. po izvorima'!$A$1:$I$43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U194" i="10" l="1"/>
  <c r="L194" i="10"/>
  <c r="C194" i="10"/>
  <c r="W193" i="10"/>
  <c r="U193" i="10" s="1"/>
  <c r="N193" i="10"/>
  <c r="L193" i="10"/>
  <c r="E193" i="10"/>
  <c r="C193" i="10" s="1"/>
  <c r="U187" i="10"/>
  <c r="L187" i="10"/>
  <c r="C174" i="10"/>
  <c r="U166" i="10"/>
  <c r="L166" i="10"/>
  <c r="C166" i="10"/>
  <c r="U162" i="10"/>
  <c r="L162" i="10"/>
  <c r="W161" i="10"/>
  <c r="U161" i="10"/>
  <c r="N161" i="10"/>
  <c r="L161" i="10" s="1"/>
  <c r="E161" i="10"/>
  <c r="C161" i="10"/>
  <c r="U160" i="10"/>
  <c r="L160" i="10"/>
  <c r="C160" i="10"/>
  <c r="U159" i="10"/>
  <c r="L159" i="10"/>
  <c r="C159" i="10"/>
  <c r="U155" i="10"/>
  <c r="L155" i="10"/>
  <c r="C155" i="10"/>
  <c r="W153" i="10"/>
  <c r="U153" i="10"/>
  <c r="N153" i="10"/>
  <c r="N150" i="10" s="1"/>
  <c r="L150" i="10" s="1"/>
  <c r="E153" i="10"/>
  <c r="C153" i="10"/>
  <c r="W150" i="10"/>
  <c r="U150" i="10" s="1"/>
  <c r="E150" i="10"/>
  <c r="C150" i="10" s="1"/>
  <c r="U145" i="10"/>
  <c r="L145" i="10"/>
  <c r="C145" i="10"/>
  <c r="V138" i="10"/>
  <c r="U138" i="10" s="1"/>
  <c r="M138" i="10"/>
  <c r="L138" i="10"/>
  <c r="D138" i="10"/>
  <c r="C138" i="10" s="1"/>
  <c r="U130" i="10"/>
  <c r="L130" i="10"/>
  <c r="C130" i="10"/>
  <c r="U126" i="10"/>
  <c r="L126" i="10"/>
  <c r="C126" i="10"/>
  <c r="U112" i="10"/>
  <c r="L112" i="10"/>
  <c r="C112" i="10"/>
  <c r="U111" i="10"/>
  <c r="L111" i="10"/>
  <c r="C111" i="10"/>
  <c r="V106" i="10"/>
  <c r="U106" i="10"/>
  <c r="M106" i="10"/>
  <c r="L106" i="10" s="1"/>
  <c r="D106" i="10"/>
  <c r="C106" i="10"/>
  <c r="U105" i="10"/>
  <c r="L105" i="10"/>
  <c r="C105" i="10"/>
  <c r="U104" i="10"/>
  <c r="L104" i="10"/>
  <c r="C104" i="10"/>
  <c r="U99" i="10"/>
  <c r="L99" i="10"/>
  <c r="C99" i="10"/>
  <c r="V98" i="10"/>
  <c r="U98" i="10"/>
  <c r="M98" i="10"/>
  <c r="M96" i="10" s="1"/>
  <c r="L96" i="10" s="1"/>
  <c r="D98" i="10"/>
  <c r="C98" i="10"/>
  <c r="V96" i="10"/>
  <c r="U96" i="10" s="1"/>
  <c r="D96" i="10"/>
  <c r="C96" i="10" s="1"/>
  <c r="U51" i="10"/>
  <c r="L51" i="10"/>
  <c r="C51" i="10"/>
  <c r="W50" i="10"/>
  <c r="U50" i="10" s="1"/>
  <c r="N50" i="10"/>
  <c r="L50" i="10"/>
  <c r="E50" i="10"/>
  <c r="C50" i="10" s="1"/>
  <c r="U49" i="10"/>
  <c r="L49" i="10"/>
  <c r="C49" i="10"/>
  <c r="U47" i="10"/>
  <c r="L47" i="10"/>
  <c r="C47" i="10"/>
  <c r="W46" i="10"/>
  <c r="V46" i="10"/>
  <c r="U46" i="10"/>
  <c r="N46" i="10"/>
  <c r="L46" i="10" s="1"/>
  <c r="M46" i="10"/>
  <c r="E46" i="10"/>
  <c r="D46" i="10"/>
  <c r="C46" i="10" s="1"/>
  <c r="U45" i="10"/>
  <c r="L45" i="10"/>
  <c r="C45" i="10"/>
  <c r="U44" i="10"/>
  <c r="L44" i="10"/>
  <c r="C44" i="10"/>
  <c r="U43" i="10"/>
  <c r="L43" i="10"/>
  <c r="C43" i="10"/>
  <c r="U42" i="10"/>
  <c r="L42" i="10"/>
  <c r="C42" i="10"/>
  <c r="U39" i="10"/>
  <c r="L39" i="10"/>
  <c r="C39" i="10"/>
  <c r="U38" i="10"/>
  <c r="L38" i="10"/>
  <c r="C38" i="10"/>
  <c r="U37" i="10"/>
  <c r="L37" i="10"/>
  <c r="C37" i="10"/>
  <c r="U36" i="10"/>
  <c r="L36" i="10"/>
  <c r="C36" i="10"/>
  <c r="U35" i="10"/>
  <c r="L35" i="10"/>
  <c r="C35" i="10"/>
  <c r="V33" i="10"/>
  <c r="U33" i="10" s="1"/>
  <c r="M33" i="10"/>
  <c r="L33" i="10"/>
  <c r="D33" i="10"/>
  <c r="C33" i="10" s="1"/>
  <c r="U32" i="10"/>
  <c r="L32" i="10"/>
  <c r="C32" i="10"/>
  <c r="U31" i="10"/>
  <c r="L31" i="10"/>
  <c r="C31" i="10"/>
  <c r="U30" i="10"/>
  <c r="L30" i="10"/>
  <c r="C30" i="10"/>
  <c r="U29" i="10"/>
  <c r="L29" i="10"/>
  <c r="C29" i="10"/>
  <c r="U27" i="10"/>
  <c r="L27" i="10"/>
  <c r="C27" i="10"/>
  <c r="U26" i="10"/>
  <c r="L26" i="10"/>
  <c r="C26" i="10"/>
  <c r="V25" i="10"/>
  <c r="U25" i="10" s="1"/>
  <c r="M25" i="10"/>
  <c r="M18" i="10" s="1"/>
  <c r="L25" i="10"/>
  <c r="D25" i="10"/>
  <c r="C25" i="10" s="1"/>
  <c r="U24" i="10"/>
  <c r="L24" i="10"/>
  <c r="C24" i="10"/>
  <c r="U23" i="10"/>
  <c r="L23" i="10"/>
  <c r="C23" i="10"/>
  <c r="W22" i="10"/>
  <c r="U22" i="10" s="1"/>
  <c r="N22" i="10"/>
  <c r="N18" i="10" s="1"/>
  <c r="N8" i="10" s="1"/>
  <c r="N5" i="10" s="1"/>
  <c r="L22" i="10"/>
  <c r="E22" i="10"/>
  <c r="C22" i="10" s="1"/>
  <c r="C21" i="10"/>
  <c r="U20" i="10"/>
  <c r="L20" i="10"/>
  <c r="C20" i="10"/>
  <c r="U19" i="10"/>
  <c r="L19" i="10"/>
  <c r="C19" i="10"/>
  <c r="Z18" i="10"/>
  <c r="Y18" i="10"/>
  <c r="Y8" i="10" s="1"/>
  <c r="Y5" i="10" s="1"/>
  <c r="W18" i="10"/>
  <c r="W8" i="10" s="1"/>
  <c r="V18" i="10"/>
  <c r="U18" i="10" s="1"/>
  <c r="Q18" i="10"/>
  <c r="P18" i="10"/>
  <c r="P8" i="10" s="1"/>
  <c r="P5" i="10" s="1"/>
  <c r="H18" i="10"/>
  <c r="G18" i="10"/>
  <c r="D18" i="10"/>
  <c r="U17" i="10"/>
  <c r="L17" i="10"/>
  <c r="C17" i="10"/>
  <c r="U16" i="10"/>
  <c r="L16" i="10"/>
  <c r="C16" i="10"/>
  <c r="U14" i="10"/>
  <c r="L14" i="10"/>
  <c r="C14" i="10"/>
  <c r="U11" i="10"/>
  <c r="L11" i="10"/>
  <c r="C11" i="10"/>
  <c r="Z10" i="10"/>
  <c r="U10" i="10" s="1"/>
  <c r="Q10" i="10"/>
  <c r="Q8" i="10" s="1"/>
  <c r="Q5" i="10" s="1"/>
  <c r="L10" i="10"/>
  <c r="H10" i="10"/>
  <c r="C10" i="10" s="1"/>
  <c r="AA8" i="10"/>
  <c r="AA5" i="10" s="1"/>
  <c r="Z8" i="10"/>
  <c r="Z5" i="10" s="1"/>
  <c r="V8" i="10"/>
  <c r="V5" i="10" s="1"/>
  <c r="R8" i="10"/>
  <c r="I8" i="10"/>
  <c r="H8" i="10"/>
  <c r="H5" i="10" s="1"/>
  <c r="G8" i="10"/>
  <c r="G5" i="10" s="1"/>
  <c r="AB5" i="10"/>
  <c r="S5" i="10"/>
  <c r="R5" i="10"/>
  <c r="J5" i="10"/>
  <c r="I5" i="10"/>
  <c r="U8" i="10" l="1"/>
  <c r="W5" i="10"/>
  <c r="U5" i="10" s="1"/>
  <c r="M8" i="10"/>
  <c r="L18" i="10"/>
  <c r="D8" i="10"/>
  <c r="L98" i="10"/>
  <c r="L153" i="10"/>
  <c r="E18" i="10"/>
  <c r="L8" i="10" l="1"/>
  <c r="M5" i="10"/>
  <c r="L5" i="10" s="1"/>
  <c r="C8" i="10"/>
  <c r="D5" i="10"/>
  <c r="C5" i="10" s="1"/>
  <c r="E8" i="10"/>
  <c r="E5" i="10" s="1"/>
  <c r="C18" i="10"/>
  <c r="C20" i="2" l="1"/>
  <c r="B15" i="2"/>
  <c r="G42" i="2"/>
  <c r="F42" i="2"/>
  <c r="E42" i="2"/>
  <c r="D42" i="2"/>
  <c r="C42" i="2"/>
  <c r="B42" i="2"/>
  <c r="G28" i="2"/>
  <c r="F28" i="2"/>
  <c r="E28" i="2"/>
  <c r="D28" i="2"/>
  <c r="C28" i="2"/>
  <c r="B28" i="2"/>
  <c r="E31" i="6"/>
  <c r="F31" i="6"/>
  <c r="E23" i="6"/>
  <c r="F23" i="6"/>
  <c r="E6" i="6"/>
  <c r="F6" i="6"/>
  <c r="D6" i="6"/>
  <c r="H11" i="9"/>
  <c r="G11" i="9"/>
  <c r="H8" i="9"/>
  <c r="G8" i="9"/>
  <c r="F8" i="9"/>
  <c r="D3" i="7"/>
  <c r="D4" i="7" l="1"/>
  <c r="E11" i="7"/>
  <c r="F11" i="7"/>
  <c r="D11" i="7"/>
  <c r="E15" i="7"/>
  <c r="F15" i="7"/>
  <c r="F11" i="9" l="1"/>
  <c r="D74" i="7" l="1"/>
  <c r="D15" i="7" l="1"/>
  <c r="D31" i="6"/>
  <c r="D23" i="6"/>
  <c r="C14" i="2" l="1"/>
  <c r="D14" i="2"/>
  <c r="E14" i="2"/>
  <c r="F14" i="2"/>
  <c r="G14" i="2"/>
  <c r="H14" i="2"/>
  <c r="I14" i="2"/>
  <c r="B14" i="2"/>
  <c r="H22" i="9" l="1"/>
  <c r="G22" i="9"/>
  <c r="F22" i="9"/>
  <c r="H10" i="9"/>
  <c r="G10" i="9"/>
  <c r="F10" i="9"/>
  <c r="H7" i="9"/>
  <c r="G7" i="9"/>
  <c r="F7" i="9"/>
  <c r="F13" i="9" s="1"/>
  <c r="F24" i="9" s="1"/>
  <c r="H13" i="9" l="1"/>
  <c r="H24" i="9" s="1"/>
  <c r="G13" i="9"/>
  <c r="G24" i="9" s="1"/>
  <c r="F114" i="6"/>
  <c r="E115" i="6"/>
  <c r="E114" i="6" s="1"/>
  <c r="F115" i="6"/>
  <c r="D115" i="6"/>
  <c r="D114" i="6"/>
  <c r="E111" i="6"/>
  <c r="E112" i="6"/>
  <c r="F112" i="6"/>
  <c r="F111" i="6" s="1"/>
  <c r="F110" i="6" s="1"/>
  <c r="D112" i="6"/>
  <c r="D111" i="6"/>
  <c r="D110" i="6" s="1"/>
  <c r="E108" i="6"/>
  <c r="F108" i="6"/>
  <c r="D108" i="6"/>
  <c r="D106" i="6"/>
  <c r="D105" i="6"/>
  <c r="D99" i="6" s="1"/>
  <c r="E105" i="6"/>
  <c r="F105" i="6"/>
  <c r="D103" i="6"/>
  <c r="E102" i="6"/>
  <c r="F102" i="6"/>
  <c r="D102" i="6"/>
  <c r="E95" i="6"/>
  <c r="F95" i="6"/>
  <c r="D95" i="6"/>
  <c r="D93" i="6"/>
  <c r="E90" i="6"/>
  <c r="F90" i="6"/>
  <c r="D90" i="6"/>
  <c r="E88" i="6"/>
  <c r="F88" i="6"/>
  <c r="D88" i="6"/>
  <c r="D80" i="6"/>
  <c r="E80" i="6"/>
  <c r="F80" i="6"/>
  <c r="E74" i="6"/>
  <c r="F74" i="6"/>
  <c r="D74" i="6"/>
  <c r="E72" i="6"/>
  <c r="F72" i="6"/>
  <c r="D72" i="6"/>
  <c r="D66" i="6"/>
  <c r="D55" i="6"/>
  <c r="D67" i="6"/>
  <c r="D56" i="6"/>
  <c r="E110" i="6" l="1"/>
  <c r="F99" i="6"/>
  <c r="E99" i="6"/>
  <c r="F56" i="6"/>
  <c r="F55" i="6" s="1"/>
  <c r="E56" i="6"/>
  <c r="E55" i="6" s="1"/>
  <c r="E38" i="7"/>
  <c r="F38" i="7"/>
  <c r="D38" i="7"/>
  <c r="E36" i="7"/>
  <c r="F36" i="7"/>
  <c r="D36" i="7"/>
  <c r="E34" i="7"/>
  <c r="F34" i="7"/>
  <c r="D34" i="7"/>
  <c r="E32" i="7"/>
  <c r="F32" i="7"/>
  <c r="D32" i="7"/>
  <c r="D20" i="7"/>
  <c r="E26" i="7"/>
  <c r="F26" i="7"/>
  <c r="F20" i="7" s="1"/>
  <c r="D26" i="7"/>
  <c r="E5" i="7"/>
  <c r="F5" i="7"/>
  <c r="E20" i="7"/>
  <c r="E21" i="7"/>
  <c r="F21" i="7"/>
  <c r="D21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E17" i="7"/>
  <c r="F17" i="7"/>
  <c r="D17" i="7"/>
  <c r="E14" i="7"/>
  <c r="F14" i="7"/>
  <c r="D14" i="7"/>
  <c r="D52" i="7"/>
  <c r="D50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F94" i="7"/>
  <c r="E94" i="7"/>
  <c r="D94" i="7"/>
  <c r="A94" i="7"/>
  <c r="A93" i="7"/>
  <c r="A92" i="7"/>
  <c r="A91" i="7"/>
  <c r="F90" i="7"/>
  <c r="E90" i="7"/>
  <c r="D90" i="7"/>
  <c r="A90" i="7"/>
  <c r="F89" i="7"/>
  <c r="E89" i="7"/>
  <c r="D89" i="7"/>
  <c r="A89" i="7"/>
  <c r="F88" i="7"/>
  <c r="E88" i="7"/>
  <c r="D88" i="7"/>
  <c r="A88" i="7"/>
  <c r="A87" i="7"/>
  <c r="A86" i="7"/>
  <c r="F85" i="7"/>
  <c r="F84" i="7" s="1"/>
  <c r="F83" i="7" s="1"/>
  <c r="E85" i="7"/>
  <c r="E84" i="7" s="1"/>
  <c r="E83" i="7" s="1"/>
  <c r="D85" i="7"/>
  <c r="D84" i="7" s="1"/>
  <c r="D83" i="7" s="1"/>
  <c r="A85" i="7"/>
  <c r="A84" i="7"/>
  <c r="A83" i="7"/>
  <c r="A82" i="7"/>
  <c r="F81" i="7"/>
  <c r="E81" i="7"/>
  <c r="D81" i="7"/>
  <c r="A81" i="7"/>
  <c r="F80" i="7"/>
  <c r="E80" i="7"/>
  <c r="D80" i="7"/>
  <c r="A80" i="7"/>
  <c r="A79" i="7"/>
  <c r="F78" i="7"/>
  <c r="E78" i="7"/>
  <c r="D78" i="7"/>
  <c r="A78" i="7"/>
  <c r="A77" i="7"/>
  <c r="F76" i="7"/>
  <c r="E76" i="7"/>
  <c r="D76" i="7"/>
  <c r="A76" i="7"/>
  <c r="A75" i="7"/>
  <c r="F74" i="7"/>
  <c r="E74" i="7"/>
  <c r="A74" i="7"/>
  <c r="A73" i="7"/>
  <c r="A72" i="7"/>
  <c r="A71" i="7"/>
  <c r="F70" i="7"/>
  <c r="E70" i="7"/>
  <c r="D70" i="7"/>
  <c r="A70" i="7"/>
  <c r="A69" i="7"/>
  <c r="F68" i="7"/>
  <c r="E68" i="7"/>
  <c r="D68" i="7"/>
  <c r="A68" i="7"/>
  <c r="A67" i="7"/>
  <c r="A66" i="7"/>
  <c r="F65" i="7"/>
  <c r="E65" i="7"/>
  <c r="D65" i="7"/>
  <c r="D64" i="7" s="1"/>
  <c r="A65" i="7"/>
  <c r="F64" i="7"/>
  <c r="E64" i="7"/>
  <c r="A64" i="7"/>
  <c r="A63" i="7"/>
  <c r="A62" i="7"/>
  <c r="A61" i="7"/>
  <c r="A60" i="7"/>
  <c r="F59" i="7"/>
  <c r="E59" i="7"/>
  <c r="D59" i="7"/>
  <c r="D58" i="7" s="1"/>
  <c r="D57" i="7" s="1"/>
  <c r="A59" i="7"/>
  <c r="F58" i="7"/>
  <c r="F57" i="7" s="1"/>
  <c r="E58" i="7"/>
  <c r="E57" i="7" s="1"/>
  <c r="A58" i="7"/>
  <c r="A57" i="7"/>
  <c r="A56" i="7"/>
  <c r="F55" i="7"/>
  <c r="E55" i="7"/>
  <c r="D55" i="7"/>
  <c r="A55" i="7"/>
  <c r="A54" i="7"/>
  <c r="A53" i="7"/>
  <c r="F52" i="7"/>
  <c r="E52" i="7"/>
  <c r="A52" i="7"/>
  <c r="A51" i="7"/>
  <c r="F50" i="7"/>
  <c r="E50" i="7"/>
  <c r="A50" i="7"/>
  <c r="A49" i="7"/>
  <c r="A48" i="7"/>
  <c r="F47" i="7"/>
  <c r="E47" i="7"/>
  <c r="D47" i="7"/>
  <c r="A47" i="7"/>
  <c r="A46" i="7"/>
  <c r="F45" i="7"/>
  <c r="E45" i="7"/>
  <c r="D45" i="7"/>
  <c r="A45" i="7"/>
  <c r="A44" i="7"/>
  <c r="A43" i="7"/>
  <c r="F42" i="7"/>
  <c r="E42" i="7"/>
  <c r="D42" i="7"/>
  <c r="A42" i="7"/>
  <c r="A41" i="7"/>
  <c r="A40" i="7"/>
  <c r="A18" i="7"/>
  <c r="A17" i="7"/>
  <c r="A15" i="7"/>
  <c r="A14" i="7"/>
  <c r="A13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7" i="6"/>
  <c r="F106" i="6"/>
  <c r="E106" i="6"/>
  <c r="A106" i="6"/>
  <c r="A105" i="6"/>
  <c r="A104" i="6"/>
  <c r="F103" i="6"/>
  <c r="E103" i="6"/>
  <c r="A103" i="6"/>
  <c r="A102" i="6"/>
  <c r="A101" i="6"/>
  <c r="A100" i="6"/>
  <c r="A99" i="6"/>
  <c r="A98" i="6"/>
  <c r="A97" i="6"/>
  <c r="A96" i="6"/>
  <c r="A95" i="6"/>
  <c r="A94" i="6"/>
  <c r="F93" i="6"/>
  <c r="E93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F78" i="6"/>
  <c r="F77" i="6" s="1"/>
  <c r="F71" i="6" s="1"/>
  <c r="F70" i="6" s="1"/>
  <c r="E78" i="6"/>
  <c r="E77" i="6" s="1"/>
  <c r="E71" i="6" s="1"/>
  <c r="E70" i="6" s="1"/>
  <c r="D78" i="6"/>
  <c r="D77" i="6" s="1"/>
  <c r="D71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F63" i="6"/>
  <c r="E63" i="6"/>
  <c r="D63" i="6"/>
  <c r="A63" i="6"/>
  <c r="A62" i="6"/>
  <c r="A61" i="6"/>
  <c r="A54" i="6"/>
  <c r="A53" i="6"/>
  <c r="A52" i="6"/>
  <c r="A51" i="6"/>
  <c r="F50" i="6"/>
  <c r="E50" i="6"/>
  <c r="D50" i="6"/>
  <c r="A50" i="6"/>
  <c r="A49" i="6"/>
  <c r="F48" i="6"/>
  <c r="E48" i="6"/>
  <c r="D48" i="6"/>
  <c r="A48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F20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D62" i="6" l="1"/>
  <c r="D61" i="6" s="1"/>
  <c r="E14" i="6"/>
  <c r="E67" i="6"/>
  <c r="E66" i="6" s="1"/>
  <c r="E65" i="6" s="1"/>
  <c r="E62" i="6" s="1"/>
  <c r="E61" i="6" s="1"/>
  <c r="E3" i="6" s="1"/>
  <c r="D47" i="6"/>
  <c r="F47" i="6"/>
  <c r="E4" i="6"/>
  <c r="D14" i="6"/>
  <c r="F14" i="6"/>
  <c r="F31" i="7"/>
  <c r="E31" i="7"/>
  <c r="D31" i="7"/>
  <c r="E4" i="7"/>
  <c r="F41" i="7"/>
  <c r="F49" i="7"/>
  <c r="E49" i="7"/>
  <c r="D41" i="7"/>
  <c r="D49" i="7"/>
  <c r="D40" i="7" s="1"/>
  <c r="E41" i="7"/>
  <c r="E93" i="7"/>
  <c r="E92" i="7" s="1"/>
  <c r="E87" i="7" s="1"/>
  <c r="F13" i="7"/>
  <c r="E67" i="7"/>
  <c r="E63" i="7" s="1"/>
  <c r="F73" i="7"/>
  <c r="F72" i="7" s="1"/>
  <c r="D13" i="7"/>
  <c r="E13" i="7"/>
  <c r="D93" i="7"/>
  <c r="D92" i="7" s="1"/>
  <c r="D87" i="7" s="1"/>
  <c r="F4" i="7"/>
  <c r="F93" i="7"/>
  <c r="F92" i="7" s="1"/>
  <c r="F87" i="7" s="1"/>
  <c r="F102" i="7"/>
  <c r="F101" i="7" s="1"/>
  <c r="D73" i="7"/>
  <c r="D72" i="7" s="1"/>
  <c r="E73" i="7"/>
  <c r="E72" i="7" s="1"/>
  <c r="D102" i="7"/>
  <c r="D101" i="7" s="1"/>
  <c r="E102" i="7"/>
  <c r="E101" i="7" s="1"/>
  <c r="D67" i="7"/>
  <c r="D63" i="7" s="1"/>
  <c r="F67" i="7"/>
  <c r="F63" i="7" s="1"/>
  <c r="E47" i="6"/>
  <c r="F67" i="6"/>
  <c r="F66" i="6" s="1"/>
  <c r="F65" i="6" s="1"/>
  <c r="F62" i="6" s="1"/>
  <c r="F61" i="6" s="1"/>
  <c r="D4" i="6"/>
  <c r="F4" i="6"/>
  <c r="D3" i="6" l="1"/>
  <c r="F3" i="6"/>
  <c r="F40" i="7"/>
  <c r="F3" i="7" s="1"/>
  <c r="E40" i="7"/>
  <c r="E3" i="7" s="1"/>
  <c r="B29" i="2" l="1"/>
  <c r="B43" i="2"/>
</calcChain>
</file>

<file path=xl/sharedStrings.xml><?xml version="1.0" encoding="utf-8"?>
<sst xmlns="http://schemas.openxmlformats.org/spreadsheetml/2006/main" count="643" uniqueCount="374">
  <si>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</si>
  <si>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</si>
  <si>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</si>
  <si>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</si>
  <si>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</si>
  <si>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</si>
  <si>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</si>
  <si>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</si>
  <si>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</si>
  <si>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</si>
  <si>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</si>
  <si>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</si>
  <si>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</si>
  <si>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</si>
  <si>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</si>
  <si>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</si>
  <si>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</si>
  <si>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</si>
  <si>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Naziv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</si>
  <si>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</si>
  <si>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</si>
  <si>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</si>
  <si>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</si>
  <si>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</si>
  <si>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</si>
  <si>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</si>
  <si>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</si>
  <si>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</si>
  <si>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</si>
  <si>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</si>
  <si>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</si>
  <si>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</si>
  <si>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</si>
  <si>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</si>
  <si>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</si>
  <si>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</si>
  <si>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Ukupno prihodi i primici za 2018.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</si>
  <si>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</si>
  <si>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</si>
  <si>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</si>
  <si>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</si>
  <si>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</si>
  <si>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</si>
  <si>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</si>
  <si>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</si>
  <si>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</si>
  <si>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</si>
  <si>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</si>
  <si>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</si>
  <si>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</si>
  <si>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</si>
  <si>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</si>
  <si>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</si>
  <si>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</si>
  <si>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</si>
  <si>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</si>
  <si>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</si>
  <si>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</si>
  <si>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</si>
  <si>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</si>
  <si>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</si>
  <si>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</si>
  <si>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</si>
  <si>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</si>
  <si>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</si>
  <si>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</si>
  <si>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</si>
  <si>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</si>
  <si>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</si>
  <si>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</si>
  <si>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</si>
  <si>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</si>
  <si>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</si>
  <si>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</si>
  <si>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</si>
  <si>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</si>
  <si>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</si>
  <si>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</si>
  <si>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</si>
  <si>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</si>
  <si>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</si>
  <si>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</si>
  <si>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</si>
  <si>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</si>
  <si>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</si>
  <si>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</si>
  <si>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</si>
  <si>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</si>
  <si>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</si>
  <si>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</si>
  <si>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</si>
  <si>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</si>
  <si>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</si>
  <si>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</si>
  <si>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</si>
  <si>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</si>
  <si>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</si>
  <si>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</si>
  <si>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</si>
  <si>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</si>
  <si>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</si>
  <si>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</si>
  <si>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</si>
  <si>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</si>
  <si>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</si>
  <si>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</si>
  <si>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</si>
  <si>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</si>
  <si>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</si>
  <si>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</si>
  <si>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</si>
  <si>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</si>
  <si>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</si>
  <si>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</si>
  <si>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</si>
  <si>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</si>
  <si>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</si>
  <si>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</si>
  <si>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</si>
  <si>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</si>
  <si>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</si>
  <si>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</si>
  <si>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</si>
  <si>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</si>
  <si>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</si>
  <si>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</si>
  <si>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</si>
  <si>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</si>
  <si>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</si>
  <si>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</si>
  <si>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</si>
  <si>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</si>
  <si>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</si>
  <si>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</si>
  <si>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</si>
  <si>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</si>
  <si>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</si>
  <si>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</si>
  <si>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</si>
  <si>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</si>
  <si>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</si>
  <si>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</si>
  <si>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</si>
  <si>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</si>
  <si>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</si>
  <si>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</si>
  <si>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</si>
  <si>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</si>
  <si>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</si>
  <si>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</si>
  <si>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</si>
  <si>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</si>
  <si>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</si>
  <si>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</si>
  <si>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</si>
  <si>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</si>
  <si>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</si>
  <si>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</si>
  <si>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</si>
  <si>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</si>
  <si>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</si>
  <si>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</si>
  <si>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</si>
  <si>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</si>
  <si>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</si>
  <si>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</si>
  <si>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</si>
  <si>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</si>
  <si>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</si>
  <si>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</si>
  <si>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</si>
  <si>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</si>
  <si>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</si>
  <si>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</si>
  <si>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</si>
  <si>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</si>
  <si>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</si>
  <si>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</si>
  <si>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</si>
  <si>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</si>
  <si>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</si>
  <si>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</si>
  <si>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</si>
  <si>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</si>
  <si>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</si>
  <si>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</si>
  <si>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</si>
  <si>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</si>
  <si>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</si>
  <si>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</si>
  <si>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</si>
  <si>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</si>
  <si>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</si>
  <si>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</si>
  <si>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</si>
  <si>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</si>
  <si>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</si>
  <si>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</si>
  <si>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</si>
  <si>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</si>
  <si>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</si>
  <si>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</si>
  <si>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</si>
  <si>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</si>
  <si>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</si>
  <si>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</si>
  <si>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</si>
  <si>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</si>
  <si>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</si>
  <si>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</si>
  <si>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</si>
  <si>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</si>
  <si>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</si>
  <si>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</si>
  <si>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</si>
  <si>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</si>
  <si>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</si>
  <si>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</si>
  <si>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</si>
  <si>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</si>
  <si>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</si>
  <si>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</si>
  <si>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</si>
  <si>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</si>
  <si>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</si>
  <si>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</si>
  <si>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</si>
  <si>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</si>
  <si>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</si>
  <si>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</si>
  <si>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</si>
  <si>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</si>
  <si>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</si>
  <si>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</si>
  <si>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</si>
  <si>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</si>
  <si>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</si>
  <si>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</si>
  <si>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</si>
  <si>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</si>
  <si>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</si>
  <si>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</si>
  <si>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</si>
  <si>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</si>
  <si>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</si>
  <si>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</si>
  <si>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</si>
  <si>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</si>
  <si>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</si>
  <si>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</si>
  <si>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</si>
  <si>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</si>
  <si>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</si>
  <si>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</si>
  <si>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</si>
  <si>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</si>
  <si>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</si>
  <si>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</si>
  <si>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</si>
  <si>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</si>
  <si>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</si>
  <si>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</si>
  <si>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</si>
  <si>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</si>
  <si>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</si>
  <si>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</si>
  <si>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</si>
  <si>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</si>
  <si>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</si>
  <si>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</si>
  <si>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</si>
  <si>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</si>
  <si>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</si>
  <si>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</si>
  <si>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</si>
  <si>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</si>
  <si>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</si>
  <si>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</si>
  <si>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</si>
  <si>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</si>
  <si>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</si>
  <si>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</si>
  <si>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</si>
  <si>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</si>
  <si>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</si>
  <si>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</si>
  <si>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</si>
  <si>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</si>
  <si>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</si>
  <si>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</si>
  <si>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</si>
  <si>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</si>
  <si>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</si>
  <si>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</si>
  <si>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</si>
  <si>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</si>
  <si>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</si>
  <si>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</si>
  <si>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</si>
  <si>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</si>
  <si>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</si>
  <si>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</si>
  <si>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</si>
  <si>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</si>
  <si>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</si>
  <si>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</si>
  <si>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</si>
  <si>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</si>
  <si>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</si>
  <si>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</si>
  <si>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</si>
  <si>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</si>
  <si>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</si>
  <si>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</si>
  <si>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</si>
  <si>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</si>
  <si>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</si>
  <si>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</si>
  <si>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</si>
  <si>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</si>
  <si>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</si>
  <si>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</si>
  <si>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</si>
  <si>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</si>
  <si>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</si>
  <si>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</si>
  <si>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</si>
  <si>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</si>
  <si>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</si>
  <si>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</si>
  <si>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2020.</t>
  </si>
  <si>
    <t>2020.</t>
  </si>
  <si>
    <t>Ukupno prihodi i primici za 2020.</t>
  </si>
  <si>
    <t>Prijedlog plana 
za 2019.</t>
  </si>
  <si>
    <t>Projekcija plana
za 2020.</t>
  </si>
  <si>
    <t>Projekcija plana 
za 2021.</t>
  </si>
  <si>
    <t>2021.</t>
  </si>
  <si>
    <t>Plan 2019.</t>
  </si>
  <si>
    <t>Projekcija 2021.</t>
  </si>
  <si>
    <t>Kapitalne donacije od ostalih subjekata izvan općeg proračuna</t>
  </si>
  <si>
    <t>Tekuće pomoći od HZMO-a, HZZ-a i HZZO-a</t>
  </si>
  <si>
    <t>Pomoći od izvanproračunskih korisnika</t>
  </si>
  <si>
    <t>PRIJEDLOG FINANCIJSKOG PLANA (TEHNIČKE ŠKOLE, RIJEKA) ZA 2019. I                                                                                                                                                PROJEKCIJA PLANA ZA  2020. I 2021. GODINU</t>
  </si>
  <si>
    <t>* Napomena: Sve stavke rashoda osim rashoda financiranih od strane MZOS upisane su u aplikaciju Riznice</t>
  </si>
  <si>
    <t>Šifra</t>
  </si>
  <si>
    <t>PRIJEDLOG PLANA ZA 2019.</t>
  </si>
  <si>
    <t xml:space="preserve">Primorsko-goranska županija </t>
  </si>
  <si>
    <t>Financira država/
ministarstva -   podaci se ne unose u Županijsku riznicu</t>
  </si>
  <si>
    <t>Donacije</t>
  </si>
  <si>
    <t>Prihodi od nefinancijske imovine i nadoknade šteta s osnova osiguranja</t>
  </si>
  <si>
    <t>PROJEKCIJA PLANA ZA 2020.</t>
  </si>
  <si>
    <t>PROJEKCIJA PLANA ZA 2021.</t>
  </si>
  <si>
    <t>TEHNIČKA ŠKOLA, RIJEKA</t>
  </si>
  <si>
    <t>Program</t>
  </si>
  <si>
    <t xml:space="preserve"> ZAKONSKI STANDARD USTANOVA  -----------------ŠKOLSTVA</t>
  </si>
  <si>
    <t>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</si>
  <si>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</si>
  <si>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</si>
  <si>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</si>
  <si>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</si>
  <si>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</si>
  <si>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</si>
  <si>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</si>
  <si>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</si>
  <si>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K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</si>
  <si>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</si>
  <si>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</si>
  <si>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</si>
  <si>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</si>
  <si>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 xml:space="preserve"> IZNAD ZAKONSKOG STANDARDA -------------------- USTANOVA  </t>
  </si>
  <si>
    <t>Natjecanja i smotre</t>
  </si>
  <si>
    <t>Program za poticanje dodatnog odgojno-obrazovnog stvaralaštva</t>
  </si>
  <si>
    <t>Rashodi za dodatna ulaganja u nefinancijskoj imovini</t>
  </si>
  <si>
    <t>Obrazovanje odraslih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</si>
</sst>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14" fillId="0" borderId="0"/>
    <xf numFmtId="0" fontId="20" fillId="0" borderId="0"/>
    <xf numFmtId="0" fontId="14" fillId="0" borderId="0"/>
  </cellStyleXfs>
  <cellXfs count="221">
    <xf numFmtId="0" fontId="0" fillId="0" borderId="0" xfId="0" applyNumberFormat="1" applyFill="1" applyBorder="1" applyAlignment="1" applyProtection="1"/>
    <xf numFmtId="0" fontId="18" fillId="0" borderId="0" xfId="0" applyFont="1"/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3" fontId="18" fillId="0" borderId="23" xfId="0" applyNumberFormat="1" applyFont="1" applyBorder="1"/>
    <xf numFmtId="3" fontId="18" fillId="0" borderId="24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3" xfId="0" applyNumberFormat="1" applyFont="1" applyBorder="1"/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/>
    <xf numFmtId="0" fontId="21" fillId="0" borderId="15" xfId="0" quotePrefix="1" applyNumberFormat="1" applyFont="1" applyFill="1" applyBorder="1" applyAlignment="1" applyProtection="1">
      <alignment horizontal="left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  <xf numFmtId="3" fontId="20" fillId="0" borderId="0" xfId="0" quotePrefix="1" applyNumberFormat="1" applyFont="1" applyFill="1" applyBorder="1" applyAlignment="1" applyProtection="1">
      <alignment horizontal="left"/>
    </xf>
    <xf numFmtId="3" fontId="21" fillId="0" borderId="0" xfId="0" quotePrefix="1" applyNumberFormat="1" applyFont="1" applyFill="1" applyBorder="1" applyAlignment="1" applyProtection="1">
      <alignment horizontal="left"/>
    </xf>
    <xf numFmtId="3" fontId="20" fillId="0" borderId="0" xfId="0" applyNumberFormat="1" applyFont="1" applyFill="1" applyBorder="1" applyAlignment="1" applyProtection="1"/>
    <xf numFmtId="3" fontId="21" fillId="0" borderId="0" xfId="0" quotePrefix="1" applyNumberFormat="1" applyFont="1" applyFill="1" applyBorder="1" applyAlignment="1" applyProtection="1">
      <alignment horizontal="left" wrapText="1"/>
    </xf>
    <xf numFmtId="3" fontId="21" fillId="0" borderId="0" xfId="0" applyNumberFormat="1" applyFont="1" applyFill="1" applyBorder="1" applyAlignment="1" applyProtection="1"/>
    <xf numFmtId="3" fontId="20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quotePrefix="1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1" fontId="19" fillId="18" borderId="10" xfId="0" applyNumberFormat="1" applyFont="1" applyFill="1" applyBorder="1" applyAlignment="1">
      <alignment horizontal="right" vertical="top" wrapText="1"/>
    </xf>
    <xf numFmtId="1" fontId="19" fillId="18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vertical="center" wrapText="1"/>
    </xf>
    <xf numFmtId="0" fontId="30" fillId="0" borderId="0" xfId="42" applyFont="1" applyAlignment="1">
      <alignment horizontal="right" vertical="center"/>
    </xf>
    <xf numFmtId="0" fontId="28" fillId="0" borderId="0" xfId="42" applyFont="1" applyAlignment="1">
      <alignment horizontal="right" vertical="center"/>
    </xf>
    <xf numFmtId="4" fontId="32" fillId="19" borderId="38" xfId="42" applyNumberFormat="1" applyFont="1" applyFill="1" applyBorder="1" applyAlignment="1">
      <alignment vertical="center" wrapText="1"/>
    </xf>
    <xf numFmtId="0" fontId="28" fillId="0" borderId="0" xfId="42" applyFont="1" applyAlignment="1">
      <alignment horizontal="left" indent="1"/>
    </xf>
    <xf numFmtId="0" fontId="33" fillId="0" borderId="0" xfId="42" applyFont="1" applyAlignment="1">
      <alignment horizontal="right" vertical="center"/>
    </xf>
    <xf numFmtId="0" fontId="33" fillId="0" borderId="0" xfId="42" applyFont="1" applyAlignment="1">
      <alignment horizontal="left" indent="1"/>
    </xf>
    <xf numFmtId="4" fontId="34" fillId="19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vertical="center"/>
    </xf>
    <xf numFmtId="0" fontId="19" fillId="19" borderId="38" xfId="42" applyFont="1" applyFill="1" applyBorder="1" applyAlignment="1">
      <alignment horizontal="left" vertical="center" wrapText="1"/>
    </xf>
    <xf numFmtId="0" fontId="18" fillId="19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0" fillId="0" borderId="0" xfId="42" applyFont="1" applyAlignment="1">
      <alignment horizontal="left" indent="1"/>
    </xf>
    <xf numFmtId="0" fontId="32" fillId="0" borderId="37" xfId="42" applyFont="1" applyBorder="1" applyAlignment="1">
      <alignment horizontal="center" vertical="center" wrapText="1"/>
    </xf>
    <xf numFmtId="4" fontId="35" fillId="19" borderId="38" xfId="42" applyNumberFormat="1" applyFont="1" applyFill="1" applyBorder="1" applyAlignment="1">
      <alignment vertical="center" wrapText="1"/>
    </xf>
    <xf numFmtId="0" fontId="30" fillId="0" borderId="0" xfId="42" applyFont="1" applyAlignment="1">
      <alignment horizontal="left" indent="4"/>
    </xf>
    <xf numFmtId="4" fontId="38" fillId="19" borderId="38" xfId="42" applyNumberFormat="1" applyFont="1" applyFill="1" applyBorder="1" applyAlignment="1">
      <alignment vertical="center" wrapText="1"/>
    </xf>
    <xf numFmtId="0" fontId="39" fillId="0" borderId="0" xfId="42" applyFont="1" applyAlignment="1">
      <alignment horizontal="left" indent="4"/>
    </xf>
    <xf numFmtId="0" fontId="30" fillId="0" borderId="0" xfId="42" applyFont="1" applyAlignment="1"/>
    <xf numFmtId="4" fontId="32" fillId="19" borderId="38" xfId="42" applyNumberFormat="1" applyFont="1" applyFill="1" applyBorder="1" applyAlignment="1">
      <alignment horizontal="right" wrapText="1"/>
    </xf>
    <xf numFmtId="4" fontId="40" fillId="19" borderId="38" xfId="42" applyNumberFormat="1" applyFont="1" applyFill="1" applyBorder="1" applyAlignment="1">
      <alignment horizontal="right" wrapText="1"/>
    </xf>
    <xf numFmtId="4" fontId="35" fillId="19" borderId="38" xfId="42" applyNumberFormat="1" applyFont="1" applyFill="1" applyBorder="1" applyAlignment="1">
      <alignment horizontal="right" wrapText="1"/>
    </xf>
    <xf numFmtId="0" fontId="30" fillId="0" borderId="0" xfId="42" applyFont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1" fillId="0" borderId="0" xfId="0" quotePrefix="1" applyFont="1" applyBorder="1" applyAlignment="1">
      <alignment horizontal="left" vertical="center" wrapText="1"/>
    </xf>
    <xf numFmtId="0" fontId="20" fillId="0" borderId="0" xfId="0" quotePrefix="1" applyFont="1" applyBorder="1" applyAlignment="1">
      <alignment horizontal="left" vertical="center" wrapText="1"/>
    </xf>
    <xf numFmtId="0" fontId="21" fillId="0" borderId="0" xfId="0" quotePrefix="1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1" fillId="0" borderId="15" xfId="0" quotePrefix="1" applyFont="1" applyBorder="1" applyAlignment="1">
      <alignment horizontal="left" vertical="center" wrapText="1"/>
    </xf>
    <xf numFmtId="0" fontId="21" fillId="0" borderId="15" xfId="0" quotePrefix="1" applyFont="1" applyBorder="1" applyAlignment="1">
      <alignment horizontal="center" vertical="center" wrapText="1"/>
    </xf>
    <xf numFmtId="4" fontId="40" fillId="19" borderId="38" xfId="42" applyNumberFormat="1" applyFont="1" applyFill="1" applyBorder="1" applyAlignment="1">
      <alignment vertical="center" wrapText="1"/>
    </xf>
    <xf numFmtId="0" fontId="43" fillId="0" borderId="0" xfId="42" applyFont="1" applyAlignment="1">
      <alignment horizontal="right" vertical="center"/>
    </xf>
    <xf numFmtId="0" fontId="44" fillId="19" borderId="38" xfId="42" applyFont="1" applyFill="1" applyBorder="1" applyAlignment="1">
      <alignment horizontal="left" vertical="center" wrapText="1"/>
    </xf>
    <xf numFmtId="4" fontId="36" fillId="19" borderId="38" xfId="42" applyNumberFormat="1" applyFont="1" applyFill="1" applyBorder="1" applyAlignment="1">
      <alignment vertical="center" wrapText="1"/>
    </xf>
    <xf numFmtId="0" fontId="43" fillId="0" borderId="0" xfId="42" applyFont="1" applyAlignment="1">
      <alignment horizontal="left" indent="1"/>
    </xf>
    <xf numFmtId="4" fontId="46" fillId="19" borderId="38" xfId="42" applyNumberFormat="1" applyFont="1" applyFill="1" applyBorder="1" applyAlignment="1">
      <alignment vertical="center" wrapText="1"/>
    </xf>
    <xf numFmtId="0" fontId="45" fillId="0" borderId="0" xfId="42" applyFont="1" applyAlignment="1">
      <alignment horizontal="left" indent="1"/>
    </xf>
    <xf numFmtId="0" fontId="36" fillId="19" borderId="38" xfId="42" applyFont="1" applyFill="1" applyBorder="1" applyAlignment="1">
      <alignment vertical="center" wrapText="1"/>
    </xf>
    <xf numFmtId="0" fontId="32" fillId="0" borderId="37" xfId="42" applyFont="1" applyBorder="1" applyAlignment="1">
      <alignment horizontal="left" vertical="center" wrapText="1"/>
    </xf>
    <xf numFmtId="0" fontId="32" fillId="19" borderId="38" xfId="42" applyFont="1" applyFill="1" applyBorder="1" applyAlignment="1">
      <alignment horizontal="left" wrapText="1"/>
    </xf>
    <xf numFmtId="0" fontId="30" fillId="0" borderId="0" xfId="42" applyFont="1" applyAlignment="1">
      <alignment horizontal="left"/>
    </xf>
    <xf numFmtId="0" fontId="41" fillId="19" borderId="38" xfId="42" applyFont="1" applyFill="1" applyBorder="1" applyAlignment="1">
      <alignment horizontal="left" wrapText="1"/>
    </xf>
    <xf numFmtId="0" fontId="34" fillId="19" borderId="38" xfId="42" applyFont="1" applyFill="1" applyBorder="1" applyAlignment="1">
      <alignment horizontal="left" wrapText="1"/>
    </xf>
    <xf numFmtId="0" fontId="37" fillId="19" borderId="38" xfId="42" applyFont="1" applyFill="1" applyBorder="1" applyAlignment="1">
      <alignment horizontal="left" wrapText="1"/>
    </xf>
    <xf numFmtId="0" fontId="32" fillId="0" borderId="37" xfId="42" applyFont="1" applyBorder="1" applyAlignment="1">
      <alignment vertical="center" wrapText="1"/>
    </xf>
    <xf numFmtId="0" fontId="32" fillId="19" borderId="38" xfId="42" applyFont="1" applyFill="1" applyBorder="1" applyAlignment="1">
      <alignment wrapText="1"/>
    </xf>
    <xf numFmtId="0" fontId="41" fillId="19" borderId="38" xfId="42" applyFont="1" applyFill="1" applyBorder="1" applyAlignment="1">
      <alignment wrapText="1"/>
    </xf>
    <xf numFmtId="0" fontId="42" fillId="19" borderId="38" xfId="42" applyFont="1" applyFill="1" applyBorder="1" applyAlignment="1">
      <alignment wrapText="1"/>
    </xf>
    <xf numFmtId="0" fontId="30" fillId="0" borderId="0" xfId="42" applyFont="1" applyAlignment="1">
      <alignment horizontal="left" indent="1"/>
    </xf>
    <xf numFmtId="0" fontId="19" fillId="0" borderId="39" xfId="0" applyFont="1" applyBorder="1" applyAlignment="1">
      <alignment vertical="center" wrapText="1"/>
    </xf>
    <xf numFmtId="0" fontId="24" fillId="0" borderId="0" xfId="0" applyNumberFormat="1" applyFont="1" applyFill="1" applyBorder="1" applyAlignment="1" applyProtection="1"/>
    <xf numFmtId="0" fontId="48" fillId="0" borderId="0" xfId="0" applyNumberFormat="1" applyFont="1" applyFill="1" applyBorder="1" applyAlignment="1" applyProtection="1">
      <alignment horizontal="left" wrapText="1"/>
    </xf>
    <xf numFmtId="0" fontId="47" fillId="0" borderId="0" xfId="0" applyNumberFormat="1" applyFont="1" applyFill="1" applyBorder="1" applyAlignment="1" applyProtection="1">
      <alignment wrapText="1"/>
    </xf>
    <xf numFmtId="0" fontId="23" fillId="0" borderId="34" xfId="0" quotePrefix="1" applyFont="1" applyBorder="1" applyAlignment="1">
      <alignment horizontal="left" wrapText="1"/>
    </xf>
    <xf numFmtId="0" fontId="23" fillId="0" borderId="15" xfId="0" quotePrefix="1" applyFont="1" applyBorder="1" applyAlignment="1">
      <alignment horizontal="left" wrapText="1"/>
    </xf>
    <xf numFmtId="0" fontId="23" fillId="0" borderId="15" xfId="0" quotePrefix="1" applyFont="1" applyBorder="1" applyAlignment="1">
      <alignment horizontal="center" wrapText="1"/>
    </xf>
    <xf numFmtId="0" fontId="23" fillId="0" borderId="15" xfId="0" quotePrefix="1" applyNumberFormat="1" applyFont="1" applyFill="1" applyBorder="1" applyAlignment="1" applyProtection="1">
      <alignment horizontal="left"/>
    </xf>
    <xf numFmtId="0" fontId="21" fillId="0" borderId="16" xfId="0" applyNumberFormat="1" applyFont="1" applyFill="1" applyBorder="1" applyAlignment="1" applyProtection="1">
      <alignment horizontal="center" wrapText="1"/>
    </xf>
    <xf numFmtId="0" fontId="21" fillId="0" borderId="16" xfId="0" applyNumberFormat="1" applyFont="1" applyFill="1" applyBorder="1" applyAlignment="1" applyProtection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3" fontId="23" fillId="21" borderId="16" xfId="0" applyNumberFormat="1" applyFont="1" applyFill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3" fontId="23" fillId="0" borderId="16" xfId="0" applyNumberFormat="1" applyFont="1" applyFill="1" applyBorder="1" applyAlignment="1">
      <alignment horizontal="right"/>
    </xf>
    <xf numFmtId="0" fontId="25" fillId="21" borderId="34" xfId="0" applyFont="1" applyFill="1" applyBorder="1" applyAlignment="1">
      <alignment horizontal="left"/>
    </xf>
    <xf numFmtId="0" fontId="18" fillId="21" borderId="15" xfId="0" applyNumberFormat="1" applyFont="1" applyFill="1" applyBorder="1" applyAlignment="1" applyProtection="1"/>
    <xf numFmtId="3" fontId="23" fillId="0" borderId="16" xfId="0" applyNumberFormat="1" applyFont="1" applyFill="1" applyBorder="1" applyAlignment="1" applyProtection="1">
      <alignment horizontal="right" wrapText="1"/>
    </xf>
    <xf numFmtId="3" fontId="23" fillId="0" borderId="16" xfId="0" applyNumberFormat="1" applyFont="1" applyBorder="1" applyAlignment="1">
      <alignment horizontal="right"/>
    </xf>
    <xf numFmtId="3" fontId="23" fillId="21" borderId="16" xfId="0" applyNumberFormat="1" applyFont="1" applyFill="1" applyBorder="1" applyAlignment="1" applyProtection="1">
      <alignment horizontal="right" wrapText="1"/>
    </xf>
    <xf numFmtId="3" fontId="23" fillId="20" borderId="34" xfId="0" quotePrefix="1" applyNumberFormat="1" applyFont="1" applyFill="1" applyBorder="1" applyAlignment="1">
      <alignment horizontal="right"/>
    </xf>
    <xf numFmtId="3" fontId="23" fillId="20" borderId="16" xfId="0" applyNumberFormat="1" applyFont="1" applyFill="1" applyBorder="1" applyAlignment="1" applyProtection="1">
      <alignment horizontal="right" wrapText="1"/>
    </xf>
    <xf numFmtId="3" fontId="23" fillId="21" borderId="34" xfId="0" quotePrefix="1" applyNumberFormat="1" applyFont="1" applyFill="1" applyBorder="1" applyAlignment="1">
      <alignment horizontal="right"/>
    </xf>
    <xf numFmtId="0" fontId="47" fillId="0" borderId="0" xfId="0" applyNumberFormat="1" applyFont="1" applyFill="1" applyBorder="1" applyAlignment="1" applyProtection="1"/>
    <xf numFmtId="3" fontId="47" fillId="0" borderId="0" xfId="0" applyNumberFormat="1" applyFont="1" applyFill="1" applyBorder="1" applyAlignment="1" applyProtection="1"/>
    <xf numFmtId="0" fontId="50" fillId="0" borderId="0" xfId="0" applyNumberFormat="1" applyFont="1" applyFill="1" applyBorder="1" applyAlignment="1" applyProtection="1"/>
    <xf numFmtId="0" fontId="48" fillId="0" borderId="0" xfId="0" quotePrefix="1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1" fontId="18" fillId="0" borderId="10" xfId="0" applyNumberFormat="1" applyFont="1" applyBorder="1" applyAlignment="1">
      <alignment horizontal="center" wrapText="1"/>
    </xf>
    <xf numFmtId="1" fontId="18" fillId="0" borderId="20" xfId="0" applyNumberFormat="1" applyFont="1" applyBorder="1" applyAlignment="1">
      <alignment horizontal="center" wrapText="1"/>
    </xf>
    <xf numFmtId="1" fontId="18" fillId="0" borderId="25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/>
    </xf>
    <xf numFmtId="3" fontId="18" fillId="0" borderId="21" xfId="0" applyNumberFormat="1" applyFont="1" applyBorder="1" applyAlignment="1">
      <alignment horizontal="center"/>
    </xf>
    <xf numFmtId="3" fontId="18" fillId="0" borderId="22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3" fontId="18" fillId="0" borderId="24" xfId="0" applyNumberFormat="1" applyFont="1" applyBorder="1" applyAlignment="1">
      <alignment horizontal="center"/>
    </xf>
    <xf numFmtId="3" fontId="18" fillId="0" borderId="26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/>
    </xf>
    <xf numFmtId="3" fontId="18" fillId="0" borderId="28" xfId="0" applyNumberFormat="1" applyFont="1" applyBorder="1" applyAlignment="1">
      <alignment horizontal="center"/>
    </xf>
    <xf numFmtId="3" fontId="18" fillId="0" borderId="29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/>
    <xf numFmtId="0" fontId="30" fillId="0" borderId="0" xfId="42" applyFont="1" applyAlignment="1">
      <alignment horizontal="center"/>
    </xf>
    <xf numFmtId="0" fontId="32" fillId="19" borderId="38" xfId="42" applyFont="1" applyFill="1" applyBorder="1" applyAlignment="1">
      <alignment horizontal="center" wrapText="1"/>
    </xf>
    <xf numFmtId="0" fontId="41" fillId="19" borderId="38" xfId="42" applyFont="1" applyFill="1" applyBorder="1" applyAlignment="1">
      <alignment horizontal="center" wrapText="1"/>
    </xf>
    <xf numFmtId="0" fontId="42" fillId="19" borderId="38" xfId="42" applyFont="1" applyFill="1" applyBorder="1" applyAlignment="1">
      <alignment horizontal="center" wrapText="1"/>
    </xf>
    <xf numFmtId="0" fontId="5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48" fillId="0" borderId="0" xfId="0" quotePrefix="1" applyNumberFormat="1" applyFont="1" applyFill="1" applyBorder="1" applyAlignment="1" applyProtection="1">
      <alignment horizontal="center" vertical="center" wrapText="1"/>
    </xf>
    <xf numFmtId="0" fontId="47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25" fillId="0" borderId="34" xfId="0" applyNumberFormat="1" applyFont="1" applyFill="1" applyBorder="1" applyAlignment="1" applyProtection="1">
      <alignment horizontal="left" wrapText="1"/>
    </xf>
    <xf numFmtId="0" fontId="26" fillId="0" borderId="15" xfId="0" applyNumberFormat="1" applyFont="1" applyFill="1" applyBorder="1" applyAlignment="1" applyProtection="1">
      <alignment wrapText="1"/>
    </xf>
    <xf numFmtId="0" fontId="25" fillId="21" borderId="34" xfId="0" quotePrefix="1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wrapText="1"/>
    </xf>
    <xf numFmtId="0" fontId="25" fillId="0" borderId="34" xfId="0" quotePrefix="1" applyNumberFormat="1" applyFont="1" applyFill="1" applyBorder="1" applyAlignment="1" applyProtection="1">
      <alignment horizontal="left" wrapText="1"/>
    </xf>
    <xf numFmtId="0" fontId="23" fillId="21" borderId="34" xfId="0" applyNumberFormat="1" applyFont="1" applyFill="1" applyBorder="1" applyAlignment="1" applyProtection="1">
      <alignment horizontal="left" wrapText="1"/>
    </xf>
    <xf numFmtId="0" fontId="23" fillId="21" borderId="15" xfId="0" applyNumberFormat="1" applyFont="1" applyFill="1" applyBorder="1" applyAlignment="1" applyProtection="1">
      <alignment horizontal="left" wrapText="1"/>
    </xf>
    <xf numFmtId="0" fontId="23" fillId="21" borderId="40" xfId="0" applyNumberFormat="1" applyFont="1" applyFill="1" applyBorder="1" applyAlignment="1" applyProtection="1">
      <alignment horizontal="left" wrapText="1"/>
    </xf>
    <xf numFmtId="0" fontId="49" fillId="0" borderId="0" xfId="0" applyNumberFormat="1" applyFont="1" applyFill="1" applyBorder="1" applyAlignment="1" applyProtection="1">
      <alignment horizontal="left"/>
    </xf>
    <xf numFmtId="0" fontId="48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25" fillId="21" borderId="34" xfId="0" applyNumberFormat="1" applyFont="1" applyFill="1" applyBorder="1" applyAlignment="1" applyProtection="1">
      <alignment horizontal="left" wrapText="1"/>
    </xf>
    <xf numFmtId="0" fontId="18" fillId="21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5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5" fillId="0" borderId="34" xfId="0" quotePrefix="1" applyFont="1" applyBorder="1" applyAlignment="1">
      <alignment horizontal="left"/>
    </xf>
    <xf numFmtId="0" fontId="23" fillId="20" borderId="34" xfId="0" applyNumberFormat="1" applyFont="1" applyFill="1" applyBorder="1" applyAlignment="1" applyProtection="1">
      <alignment horizontal="left" wrapText="1"/>
    </xf>
    <xf numFmtId="0" fontId="23" fillId="20" borderId="15" xfId="0" applyNumberFormat="1" applyFont="1" applyFill="1" applyBorder="1" applyAlignment="1" applyProtection="1">
      <alignment horizontal="left" wrapText="1"/>
    </xf>
    <xf numFmtId="0" fontId="23" fillId="20" borderId="40" xfId="0" applyNumberFormat="1" applyFont="1" applyFill="1" applyBorder="1" applyAlignment="1" applyProtection="1">
      <alignment horizontal="left" wrapText="1"/>
    </xf>
    <xf numFmtId="0" fontId="30" fillId="0" borderId="0" xfId="42" applyFont="1" applyAlignment="1">
      <alignment horizontal="left" wrapText="1" indent="1"/>
    </xf>
    <xf numFmtId="0" fontId="30" fillId="0" borderId="0" xfId="42" applyFont="1" applyAlignment="1">
      <alignment horizontal="left" indent="1"/>
    </xf>
    <xf numFmtId="0" fontId="21" fillId="0" borderId="36" xfId="0" quotePrefix="1" applyNumberFormat="1" applyFont="1" applyFill="1" applyBorder="1" applyAlignment="1" applyProtection="1">
      <alignment horizontal="left" wrapText="1"/>
    </xf>
    <xf numFmtId="0" fontId="20" fillId="0" borderId="36" xfId="0" applyNumberFormat="1" applyFont="1" applyFill="1" applyBorder="1" applyAlignment="1" applyProtection="1">
      <alignment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48" fillId="0" borderId="36" xfId="0" applyNumberFormat="1" applyFont="1" applyFill="1" applyBorder="1" applyAlignment="1" applyProtection="1">
      <alignment horizontal="left" vertical="center"/>
    </xf>
    <xf numFmtId="0" fontId="53" fillId="22" borderId="16" xfId="0" applyNumberFormat="1" applyFont="1" applyFill="1" applyBorder="1" applyAlignment="1" applyProtection="1">
      <alignment horizontal="center" vertical="center" wrapText="1"/>
    </xf>
    <xf numFmtId="0" fontId="21" fillId="23" borderId="16" xfId="0" applyNumberFormat="1" applyFont="1" applyFill="1" applyBorder="1" applyAlignment="1" applyProtection="1">
      <alignment horizontal="center" vertical="center" wrapText="1"/>
    </xf>
    <xf numFmtId="0" fontId="53" fillId="23" borderId="16" xfId="0" applyNumberFormat="1" applyFont="1" applyFill="1" applyBorder="1" applyAlignment="1" applyProtection="1">
      <alignment horizontal="center" vertical="center" wrapText="1"/>
    </xf>
    <xf numFmtId="0" fontId="21" fillId="24" borderId="16" xfId="0" applyNumberFormat="1" applyFont="1" applyFill="1" applyBorder="1" applyAlignment="1" applyProtection="1">
      <alignment horizontal="center" vertical="center" wrapText="1"/>
    </xf>
    <xf numFmtId="0" fontId="53" fillId="24" borderId="16" xfId="0" applyNumberFormat="1" applyFont="1" applyFill="1" applyBorder="1" applyAlignment="1" applyProtection="1">
      <alignment horizontal="center" vertical="center" wrapText="1"/>
    </xf>
    <xf numFmtId="0" fontId="21" fillId="25" borderId="16" xfId="0" applyNumberFormat="1" applyFont="1" applyFill="1" applyBorder="1" applyAlignment="1" applyProtection="1">
      <alignment horizontal="center" vertical="center" wrapText="1"/>
    </xf>
    <xf numFmtId="0" fontId="53" fillId="25" borderId="16" xfId="0" applyNumberFormat="1" applyFont="1" applyFill="1" applyBorder="1" applyAlignment="1" applyProtection="1">
      <alignment horizontal="center" vertical="center" wrapText="1"/>
    </xf>
    <xf numFmtId="0" fontId="21" fillId="0" borderId="22" xfId="0" applyNumberFormat="1" applyFont="1" applyFill="1" applyBorder="1" applyAlignment="1" applyProtection="1">
      <alignment horizontal="center"/>
    </xf>
    <xf numFmtId="0" fontId="20" fillId="0" borderId="22" xfId="0" applyNumberFormat="1" applyFont="1" applyFill="1" applyBorder="1" applyAlignment="1" applyProtection="1">
      <alignment wrapText="1"/>
    </xf>
    <xf numFmtId="4" fontId="20" fillId="0" borderId="22" xfId="0" applyNumberFormat="1" applyFont="1" applyFill="1" applyBorder="1" applyAlignment="1" applyProtection="1"/>
    <xf numFmtId="4" fontId="20" fillId="20" borderId="22" xfId="0" applyNumberFormat="1" applyFont="1" applyFill="1" applyBorder="1" applyAlignment="1" applyProtection="1"/>
    <xf numFmtId="0" fontId="27" fillId="26" borderId="22" xfId="0" applyNumberFormat="1" applyFont="1" applyFill="1" applyBorder="1" applyAlignment="1" applyProtection="1">
      <alignment wrapText="1"/>
    </xf>
    <xf numFmtId="4" fontId="21" fillId="0" borderId="22" xfId="0" applyNumberFormat="1" applyFont="1" applyFill="1" applyBorder="1" applyAlignment="1" applyProtection="1"/>
    <xf numFmtId="4" fontId="21" fillId="20" borderId="22" xfId="0" applyNumberFormat="1" applyFont="1" applyFill="1" applyBorder="1" applyAlignment="1" applyProtection="1"/>
    <xf numFmtId="0" fontId="21" fillId="27" borderId="22" xfId="0" applyNumberFormat="1" applyFont="1" applyFill="1" applyBorder="1" applyAlignment="1" applyProtection="1">
      <alignment horizontal="center"/>
    </xf>
    <xf numFmtId="0" fontId="21" fillId="27" borderId="22" xfId="0" applyNumberFormat="1" applyFont="1" applyFill="1" applyBorder="1" applyAlignment="1" applyProtection="1">
      <alignment wrapText="1"/>
    </xf>
    <xf numFmtId="0" fontId="21" fillId="23" borderId="22" xfId="0" applyNumberFormat="1" applyFont="1" applyFill="1" applyBorder="1" applyAlignment="1" applyProtection="1">
      <alignment horizontal="center"/>
    </xf>
    <xf numFmtId="0" fontId="19" fillId="23" borderId="22" xfId="0" applyNumberFormat="1" applyFont="1" applyFill="1" applyBorder="1" applyAlignment="1" applyProtection="1">
      <alignment wrapText="1"/>
    </xf>
    <xf numFmtId="4" fontId="21" fillId="23" borderId="22" xfId="0" applyNumberFormat="1" applyFont="1" applyFill="1" applyBorder="1" applyAlignment="1" applyProtection="1"/>
    <xf numFmtId="0" fontId="21" fillId="0" borderId="22" xfId="0" applyNumberFormat="1" applyFont="1" applyFill="1" applyBorder="1" applyAlignment="1" applyProtection="1">
      <alignment wrapText="1"/>
    </xf>
    <xf numFmtId="0" fontId="21" fillId="20" borderId="22" xfId="0" applyNumberFormat="1" applyFont="1" applyFill="1" applyBorder="1" applyAlignment="1" applyProtection="1">
      <alignment horizontal="center"/>
    </xf>
    <xf numFmtId="0" fontId="21" fillId="20" borderId="22" xfId="0" applyNumberFormat="1" applyFont="1" applyFill="1" applyBorder="1" applyAlignment="1" applyProtection="1">
      <alignment wrapText="1"/>
    </xf>
    <xf numFmtId="0" fontId="20" fillId="0" borderId="22" xfId="0" applyNumberFormat="1" applyFont="1" applyFill="1" applyBorder="1" applyAlignment="1" applyProtection="1">
      <alignment horizontal="center"/>
    </xf>
    <xf numFmtId="49" fontId="31" fillId="0" borderId="41" xfId="45" applyNumberFormat="1" applyFont="1" applyFill="1" applyBorder="1" applyAlignment="1" applyProtection="1">
      <alignment horizontal="center" vertical="center" wrapText="1"/>
      <protection hidden="1"/>
    </xf>
    <xf numFmtId="49" fontId="31" fillId="0" borderId="42" xfId="0" applyNumberFormat="1" applyFont="1" applyFill="1" applyBorder="1" applyAlignment="1" applyProtection="1">
      <alignment horizontal="left" vertical="center" wrapText="1"/>
      <protection hidden="1"/>
    </xf>
    <xf numFmtId="49" fontId="31" fillId="0" borderId="42" xfId="0" applyNumberFormat="1" applyFont="1" applyFill="1" applyBorder="1" applyAlignment="1" applyProtection="1">
      <alignment horizontal="left" vertical="center" shrinkToFit="1"/>
      <protection hidden="1"/>
    </xf>
    <xf numFmtId="0" fontId="21" fillId="23" borderId="22" xfId="0" applyNumberFormat="1" applyFont="1" applyFill="1" applyBorder="1" applyAlignment="1" applyProtection="1">
      <alignment wrapText="1"/>
    </xf>
    <xf numFmtId="49" fontId="54" fillId="20" borderId="41" xfId="45" applyNumberFormat="1" applyFont="1" applyFill="1" applyBorder="1" applyAlignment="1" applyProtection="1">
      <alignment horizontal="center" vertical="center" wrapText="1"/>
      <protection hidden="1"/>
    </xf>
    <xf numFmtId="49" fontId="54" fillId="20" borderId="42" xfId="0" applyNumberFormat="1" applyFont="1" applyFill="1" applyBorder="1" applyAlignment="1" applyProtection="1">
      <alignment horizontal="left" vertical="center" wrapText="1"/>
      <protection hidden="1"/>
    </xf>
    <xf numFmtId="0" fontId="20" fillId="23" borderId="22" xfId="0" applyNumberFormat="1" applyFont="1" applyFill="1" applyBorder="1" applyAlignment="1" applyProtection="1">
      <alignment wrapText="1"/>
    </xf>
    <xf numFmtId="4" fontId="21" fillId="23" borderId="22" xfId="0" applyNumberFormat="1" applyFont="1" applyFill="1" applyBorder="1" applyAlignment="1" applyProtection="1">
      <alignment horizontal="right"/>
    </xf>
    <xf numFmtId="4" fontId="20" fillId="23" borderId="22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wrapText="1"/>
    </xf>
    <xf numFmtId="0" fontId="55" fillId="22" borderId="0" xfId="0" applyNumberFormat="1" applyFont="1" applyFill="1" applyBorder="1" applyAlignment="1" applyProtection="1">
      <alignment horizontal="center"/>
    </xf>
    <xf numFmtId="0" fontId="56" fillId="22" borderId="0" xfId="0" applyNumberFormat="1" applyFont="1" applyFill="1" applyBorder="1" applyAlignment="1" applyProtection="1">
      <alignment wrapText="1"/>
    </xf>
    <xf numFmtId="0" fontId="56" fillId="22" borderId="0" xfId="0" applyNumberFormat="1" applyFont="1" applyFill="1" applyBorder="1" applyAlignment="1" applyProtection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16</xdr:row>
      <xdr:rowOff>22860</xdr:rowOff>
    </xdr:from>
    <xdr:to>
      <xdr:col>1</xdr:col>
      <xdr:colOff>0</xdr:colOff>
      <xdr:row>18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16</xdr:row>
      <xdr:rowOff>22860</xdr:rowOff>
    </xdr:from>
    <xdr:to>
      <xdr:col>0</xdr:col>
      <xdr:colOff>1089660</xdr:colOff>
      <xdr:row>18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30</xdr:row>
      <xdr:rowOff>22860</xdr:rowOff>
    </xdr:from>
    <xdr:to>
      <xdr:col>1</xdr:col>
      <xdr:colOff>0</xdr:colOff>
      <xdr:row>32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30</xdr:row>
      <xdr:rowOff>22860</xdr:rowOff>
    </xdr:from>
    <xdr:to>
      <xdr:col>0</xdr:col>
      <xdr:colOff>1089660</xdr:colOff>
      <xdr:row>32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Normal="100" zoomScaleSheetLayoutView="100" workbookViewId="0">
      <selection activeCell="A4" sqref="A4:H4"/>
    </sheetView>
  </sheetViews>
  <sheetFormatPr defaultColWidth="11.42578125" defaultRowHeight="12.75" x14ac:dyDescent="0.2"/>
  <cols>
    <col min="1" max="2" width="4.28515625" style="42" customWidth="1"/>
    <col min="3" max="3" width="5.5703125" style="42" customWidth="1"/>
    <col min="4" max="4" width="5.28515625" style="37" customWidth="1"/>
    <col min="5" max="5" width="44.7109375" style="42" customWidth="1"/>
    <col min="6" max="6" width="15.85546875" style="42" bestFit="1" customWidth="1"/>
    <col min="7" max="7" width="17.28515625" style="42" customWidth="1"/>
    <col min="8" max="8" width="16.7109375" style="42" customWidth="1"/>
    <col min="9" max="9" width="11.42578125" style="42"/>
    <col min="10" max="10" width="16.28515625" style="42" bestFit="1" customWidth="1"/>
    <col min="11" max="11" width="21.7109375" style="42" bestFit="1" customWidth="1"/>
    <col min="12" max="256" width="11.42578125" style="42"/>
    <col min="257" max="258" width="4.28515625" style="42" customWidth="1"/>
    <col min="259" max="259" width="5.5703125" style="42" customWidth="1"/>
    <col min="260" max="260" width="5.28515625" style="42" customWidth="1"/>
    <col min="261" max="261" width="44.7109375" style="42" customWidth="1"/>
    <col min="262" max="262" width="15.85546875" style="42" bestFit="1" customWidth="1"/>
    <col min="263" max="263" width="17.28515625" style="42" customWidth="1"/>
    <col min="264" max="264" width="16.7109375" style="42" customWidth="1"/>
    <col min="265" max="265" width="11.42578125" style="42"/>
    <col min="266" max="266" width="16.28515625" style="42" bestFit="1" customWidth="1"/>
    <col min="267" max="267" width="21.7109375" style="42" bestFit="1" customWidth="1"/>
    <col min="268" max="512" width="11.42578125" style="42"/>
    <col min="513" max="514" width="4.28515625" style="42" customWidth="1"/>
    <col min="515" max="515" width="5.5703125" style="42" customWidth="1"/>
    <col min="516" max="516" width="5.28515625" style="42" customWidth="1"/>
    <col min="517" max="517" width="44.7109375" style="42" customWidth="1"/>
    <col min="518" max="518" width="15.85546875" style="42" bestFit="1" customWidth="1"/>
    <col min="519" max="519" width="17.28515625" style="42" customWidth="1"/>
    <col min="520" max="520" width="16.7109375" style="42" customWidth="1"/>
    <col min="521" max="521" width="11.42578125" style="42"/>
    <col min="522" max="522" width="16.28515625" style="42" bestFit="1" customWidth="1"/>
    <col min="523" max="523" width="21.7109375" style="42" bestFit="1" customWidth="1"/>
    <col min="524" max="768" width="11.42578125" style="42"/>
    <col min="769" max="770" width="4.28515625" style="42" customWidth="1"/>
    <col min="771" max="771" width="5.5703125" style="42" customWidth="1"/>
    <col min="772" max="772" width="5.28515625" style="42" customWidth="1"/>
    <col min="773" max="773" width="44.7109375" style="42" customWidth="1"/>
    <col min="774" max="774" width="15.85546875" style="42" bestFit="1" customWidth="1"/>
    <col min="775" max="775" width="17.28515625" style="42" customWidth="1"/>
    <col min="776" max="776" width="16.7109375" style="42" customWidth="1"/>
    <col min="777" max="777" width="11.42578125" style="42"/>
    <col min="778" max="778" width="16.28515625" style="42" bestFit="1" customWidth="1"/>
    <col min="779" max="779" width="21.7109375" style="42" bestFit="1" customWidth="1"/>
    <col min="780" max="1024" width="11.42578125" style="42"/>
    <col min="1025" max="1026" width="4.28515625" style="42" customWidth="1"/>
    <col min="1027" max="1027" width="5.5703125" style="42" customWidth="1"/>
    <col min="1028" max="1028" width="5.28515625" style="42" customWidth="1"/>
    <col min="1029" max="1029" width="44.7109375" style="42" customWidth="1"/>
    <col min="1030" max="1030" width="15.85546875" style="42" bestFit="1" customWidth="1"/>
    <col min="1031" max="1031" width="17.28515625" style="42" customWidth="1"/>
    <col min="1032" max="1032" width="16.7109375" style="42" customWidth="1"/>
    <col min="1033" max="1033" width="11.42578125" style="42"/>
    <col min="1034" max="1034" width="16.28515625" style="42" bestFit="1" customWidth="1"/>
    <col min="1035" max="1035" width="21.7109375" style="42" bestFit="1" customWidth="1"/>
    <col min="1036" max="1280" width="11.42578125" style="42"/>
    <col min="1281" max="1282" width="4.28515625" style="42" customWidth="1"/>
    <col min="1283" max="1283" width="5.5703125" style="42" customWidth="1"/>
    <col min="1284" max="1284" width="5.28515625" style="42" customWidth="1"/>
    <col min="1285" max="1285" width="44.7109375" style="42" customWidth="1"/>
    <col min="1286" max="1286" width="15.85546875" style="42" bestFit="1" customWidth="1"/>
    <col min="1287" max="1287" width="17.28515625" style="42" customWidth="1"/>
    <col min="1288" max="1288" width="16.7109375" style="42" customWidth="1"/>
    <col min="1289" max="1289" width="11.42578125" style="42"/>
    <col min="1290" max="1290" width="16.28515625" style="42" bestFit="1" customWidth="1"/>
    <col min="1291" max="1291" width="21.7109375" style="42" bestFit="1" customWidth="1"/>
    <col min="1292" max="1536" width="11.42578125" style="42"/>
    <col min="1537" max="1538" width="4.28515625" style="42" customWidth="1"/>
    <col min="1539" max="1539" width="5.5703125" style="42" customWidth="1"/>
    <col min="1540" max="1540" width="5.28515625" style="42" customWidth="1"/>
    <col min="1541" max="1541" width="44.7109375" style="42" customWidth="1"/>
    <col min="1542" max="1542" width="15.85546875" style="42" bestFit="1" customWidth="1"/>
    <col min="1543" max="1543" width="17.28515625" style="42" customWidth="1"/>
    <col min="1544" max="1544" width="16.7109375" style="42" customWidth="1"/>
    <col min="1545" max="1545" width="11.42578125" style="42"/>
    <col min="1546" max="1546" width="16.28515625" style="42" bestFit="1" customWidth="1"/>
    <col min="1547" max="1547" width="21.7109375" style="42" bestFit="1" customWidth="1"/>
    <col min="1548" max="1792" width="11.42578125" style="42"/>
    <col min="1793" max="1794" width="4.28515625" style="42" customWidth="1"/>
    <col min="1795" max="1795" width="5.5703125" style="42" customWidth="1"/>
    <col min="1796" max="1796" width="5.28515625" style="42" customWidth="1"/>
    <col min="1797" max="1797" width="44.7109375" style="42" customWidth="1"/>
    <col min="1798" max="1798" width="15.85546875" style="42" bestFit="1" customWidth="1"/>
    <col min="1799" max="1799" width="17.28515625" style="42" customWidth="1"/>
    <col min="1800" max="1800" width="16.7109375" style="42" customWidth="1"/>
    <col min="1801" max="1801" width="11.42578125" style="42"/>
    <col min="1802" max="1802" width="16.28515625" style="42" bestFit="1" customWidth="1"/>
    <col min="1803" max="1803" width="21.7109375" style="42" bestFit="1" customWidth="1"/>
    <col min="1804" max="2048" width="11.42578125" style="42"/>
    <col min="2049" max="2050" width="4.28515625" style="42" customWidth="1"/>
    <col min="2051" max="2051" width="5.5703125" style="42" customWidth="1"/>
    <col min="2052" max="2052" width="5.28515625" style="42" customWidth="1"/>
    <col min="2053" max="2053" width="44.7109375" style="42" customWidth="1"/>
    <col min="2054" max="2054" width="15.85546875" style="42" bestFit="1" customWidth="1"/>
    <col min="2055" max="2055" width="17.28515625" style="42" customWidth="1"/>
    <col min="2056" max="2056" width="16.7109375" style="42" customWidth="1"/>
    <col min="2057" max="2057" width="11.42578125" style="42"/>
    <col min="2058" max="2058" width="16.28515625" style="42" bestFit="1" customWidth="1"/>
    <col min="2059" max="2059" width="21.7109375" style="42" bestFit="1" customWidth="1"/>
    <col min="2060" max="2304" width="11.42578125" style="42"/>
    <col min="2305" max="2306" width="4.28515625" style="42" customWidth="1"/>
    <col min="2307" max="2307" width="5.5703125" style="42" customWidth="1"/>
    <col min="2308" max="2308" width="5.28515625" style="42" customWidth="1"/>
    <col min="2309" max="2309" width="44.7109375" style="42" customWidth="1"/>
    <col min="2310" max="2310" width="15.85546875" style="42" bestFit="1" customWidth="1"/>
    <col min="2311" max="2311" width="17.28515625" style="42" customWidth="1"/>
    <col min="2312" max="2312" width="16.7109375" style="42" customWidth="1"/>
    <col min="2313" max="2313" width="11.42578125" style="42"/>
    <col min="2314" max="2314" width="16.28515625" style="42" bestFit="1" customWidth="1"/>
    <col min="2315" max="2315" width="21.7109375" style="42" bestFit="1" customWidth="1"/>
    <col min="2316" max="2560" width="11.42578125" style="42"/>
    <col min="2561" max="2562" width="4.28515625" style="42" customWidth="1"/>
    <col min="2563" max="2563" width="5.5703125" style="42" customWidth="1"/>
    <col min="2564" max="2564" width="5.28515625" style="42" customWidth="1"/>
    <col min="2565" max="2565" width="44.7109375" style="42" customWidth="1"/>
    <col min="2566" max="2566" width="15.85546875" style="42" bestFit="1" customWidth="1"/>
    <col min="2567" max="2567" width="17.28515625" style="42" customWidth="1"/>
    <col min="2568" max="2568" width="16.7109375" style="42" customWidth="1"/>
    <col min="2569" max="2569" width="11.42578125" style="42"/>
    <col min="2570" max="2570" width="16.28515625" style="42" bestFit="1" customWidth="1"/>
    <col min="2571" max="2571" width="21.7109375" style="42" bestFit="1" customWidth="1"/>
    <col min="2572" max="2816" width="11.42578125" style="42"/>
    <col min="2817" max="2818" width="4.28515625" style="42" customWidth="1"/>
    <col min="2819" max="2819" width="5.5703125" style="42" customWidth="1"/>
    <col min="2820" max="2820" width="5.28515625" style="42" customWidth="1"/>
    <col min="2821" max="2821" width="44.7109375" style="42" customWidth="1"/>
    <col min="2822" max="2822" width="15.85546875" style="42" bestFit="1" customWidth="1"/>
    <col min="2823" max="2823" width="17.28515625" style="42" customWidth="1"/>
    <col min="2824" max="2824" width="16.7109375" style="42" customWidth="1"/>
    <col min="2825" max="2825" width="11.42578125" style="42"/>
    <col min="2826" max="2826" width="16.28515625" style="42" bestFit="1" customWidth="1"/>
    <col min="2827" max="2827" width="21.7109375" style="42" bestFit="1" customWidth="1"/>
    <col min="2828" max="3072" width="11.42578125" style="42"/>
    <col min="3073" max="3074" width="4.28515625" style="42" customWidth="1"/>
    <col min="3075" max="3075" width="5.5703125" style="42" customWidth="1"/>
    <col min="3076" max="3076" width="5.28515625" style="42" customWidth="1"/>
    <col min="3077" max="3077" width="44.7109375" style="42" customWidth="1"/>
    <col min="3078" max="3078" width="15.85546875" style="42" bestFit="1" customWidth="1"/>
    <col min="3079" max="3079" width="17.28515625" style="42" customWidth="1"/>
    <col min="3080" max="3080" width="16.7109375" style="42" customWidth="1"/>
    <col min="3081" max="3081" width="11.42578125" style="42"/>
    <col min="3082" max="3082" width="16.28515625" style="42" bestFit="1" customWidth="1"/>
    <col min="3083" max="3083" width="21.7109375" style="42" bestFit="1" customWidth="1"/>
    <col min="3084" max="3328" width="11.42578125" style="42"/>
    <col min="3329" max="3330" width="4.28515625" style="42" customWidth="1"/>
    <col min="3331" max="3331" width="5.5703125" style="42" customWidth="1"/>
    <col min="3332" max="3332" width="5.28515625" style="42" customWidth="1"/>
    <col min="3333" max="3333" width="44.7109375" style="42" customWidth="1"/>
    <col min="3334" max="3334" width="15.85546875" style="42" bestFit="1" customWidth="1"/>
    <col min="3335" max="3335" width="17.28515625" style="42" customWidth="1"/>
    <col min="3336" max="3336" width="16.7109375" style="42" customWidth="1"/>
    <col min="3337" max="3337" width="11.42578125" style="42"/>
    <col min="3338" max="3338" width="16.28515625" style="42" bestFit="1" customWidth="1"/>
    <col min="3339" max="3339" width="21.7109375" style="42" bestFit="1" customWidth="1"/>
    <col min="3340" max="3584" width="11.42578125" style="42"/>
    <col min="3585" max="3586" width="4.28515625" style="42" customWidth="1"/>
    <col min="3587" max="3587" width="5.5703125" style="42" customWidth="1"/>
    <col min="3588" max="3588" width="5.28515625" style="42" customWidth="1"/>
    <col min="3589" max="3589" width="44.7109375" style="42" customWidth="1"/>
    <col min="3590" max="3590" width="15.85546875" style="42" bestFit="1" customWidth="1"/>
    <col min="3591" max="3591" width="17.28515625" style="42" customWidth="1"/>
    <col min="3592" max="3592" width="16.7109375" style="42" customWidth="1"/>
    <col min="3593" max="3593" width="11.42578125" style="42"/>
    <col min="3594" max="3594" width="16.28515625" style="42" bestFit="1" customWidth="1"/>
    <col min="3595" max="3595" width="21.7109375" style="42" bestFit="1" customWidth="1"/>
    <col min="3596" max="3840" width="11.42578125" style="42"/>
    <col min="3841" max="3842" width="4.28515625" style="42" customWidth="1"/>
    <col min="3843" max="3843" width="5.5703125" style="42" customWidth="1"/>
    <col min="3844" max="3844" width="5.28515625" style="42" customWidth="1"/>
    <col min="3845" max="3845" width="44.7109375" style="42" customWidth="1"/>
    <col min="3846" max="3846" width="15.85546875" style="42" bestFit="1" customWidth="1"/>
    <col min="3847" max="3847" width="17.28515625" style="42" customWidth="1"/>
    <col min="3848" max="3848" width="16.7109375" style="42" customWidth="1"/>
    <col min="3849" max="3849" width="11.42578125" style="42"/>
    <col min="3850" max="3850" width="16.28515625" style="42" bestFit="1" customWidth="1"/>
    <col min="3851" max="3851" width="21.7109375" style="42" bestFit="1" customWidth="1"/>
    <col min="3852" max="4096" width="11.42578125" style="42"/>
    <col min="4097" max="4098" width="4.28515625" style="42" customWidth="1"/>
    <col min="4099" max="4099" width="5.5703125" style="42" customWidth="1"/>
    <col min="4100" max="4100" width="5.28515625" style="42" customWidth="1"/>
    <col min="4101" max="4101" width="44.7109375" style="42" customWidth="1"/>
    <col min="4102" max="4102" width="15.85546875" style="42" bestFit="1" customWidth="1"/>
    <col min="4103" max="4103" width="17.28515625" style="42" customWidth="1"/>
    <col min="4104" max="4104" width="16.7109375" style="42" customWidth="1"/>
    <col min="4105" max="4105" width="11.42578125" style="42"/>
    <col min="4106" max="4106" width="16.28515625" style="42" bestFit="1" customWidth="1"/>
    <col min="4107" max="4107" width="21.7109375" style="42" bestFit="1" customWidth="1"/>
    <col min="4108" max="4352" width="11.42578125" style="42"/>
    <col min="4353" max="4354" width="4.28515625" style="42" customWidth="1"/>
    <col min="4355" max="4355" width="5.5703125" style="42" customWidth="1"/>
    <col min="4356" max="4356" width="5.28515625" style="42" customWidth="1"/>
    <col min="4357" max="4357" width="44.7109375" style="42" customWidth="1"/>
    <col min="4358" max="4358" width="15.85546875" style="42" bestFit="1" customWidth="1"/>
    <col min="4359" max="4359" width="17.28515625" style="42" customWidth="1"/>
    <col min="4360" max="4360" width="16.7109375" style="42" customWidth="1"/>
    <col min="4361" max="4361" width="11.42578125" style="42"/>
    <col min="4362" max="4362" width="16.28515625" style="42" bestFit="1" customWidth="1"/>
    <col min="4363" max="4363" width="21.7109375" style="42" bestFit="1" customWidth="1"/>
    <col min="4364" max="4608" width="11.42578125" style="42"/>
    <col min="4609" max="4610" width="4.28515625" style="42" customWidth="1"/>
    <col min="4611" max="4611" width="5.5703125" style="42" customWidth="1"/>
    <col min="4612" max="4612" width="5.28515625" style="42" customWidth="1"/>
    <col min="4613" max="4613" width="44.7109375" style="42" customWidth="1"/>
    <col min="4614" max="4614" width="15.85546875" style="42" bestFit="1" customWidth="1"/>
    <col min="4615" max="4615" width="17.28515625" style="42" customWidth="1"/>
    <col min="4616" max="4616" width="16.7109375" style="42" customWidth="1"/>
    <col min="4617" max="4617" width="11.42578125" style="42"/>
    <col min="4618" max="4618" width="16.28515625" style="42" bestFit="1" customWidth="1"/>
    <col min="4619" max="4619" width="21.7109375" style="42" bestFit="1" customWidth="1"/>
    <col min="4620" max="4864" width="11.42578125" style="42"/>
    <col min="4865" max="4866" width="4.28515625" style="42" customWidth="1"/>
    <col min="4867" max="4867" width="5.5703125" style="42" customWidth="1"/>
    <col min="4868" max="4868" width="5.28515625" style="42" customWidth="1"/>
    <col min="4869" max="4869" width="44.7109375" style="42" customWidth="1"/>
    <col min="4870" max="4870" width="15.85546875" style="42" bestFit="1" customWidth="1"/>
    <col min="4871" max="4871" width="17.28515625" style="42" customWidth="1"/>
    <col min="4872" max="4872" width="16.7109375" style="42" customWidth="1"/>
    <col min="4873" max="4873" width="11.42578125" style="42"/>
    <col min="4874" max="4874" width="16.28515625" style="42" bestFit="1" customWidth="1"/>
    <col min="4875" max="4875" width="21.7109375" style="42" bestFit="1" customWidth="1"/>
    <col min="4876" max="5120" width="11.42578125" style="42"/>
    <col min="5121" max="5122" width="4.28515625" style="42" customWidth="1"/>
    <col min="5123" max="5123" width="5.5703125" style="42" customWidth="1"/>
    <col min="5124" max="5124" width="5.28515625" style="42" customWidth="1"/>
    <col min="5125" max="5125" width="44.7109375" style="42" customWidth="1"/>
    <col min="5126" max="5126" width="15.85546875" style="42" bestFit="1" customWidth="1"/>
    <col min="5127" max="5127" width="17.28515625" style="42" customWidth="1"/>
    <col min="5128" max="5128" width="16.7109375" style="42" customWidth="1"/>
    <col min="5129" max="5129" width="11.42578125" style="42"/>
    <col min="5130" max="5130" width="16.28515625" style="42" bestFit="1" customWidth="1"/>
    <col min="5131" max="5131" width="21.7109375" style="42" bestFit="1" customWidth="1"/>
    <col min="5132" max="5376" width="11.42578125" style="42"/>
    <col min="5377" max="5378" width="4.28515625" style="42" customWidth="1"/>
    <col min="5379" max="5379" width="5.5703125" style="42" customWidth="1"/>
    <col min="5380" max="5380" width="5.28515625" style="42" customWidth="1"/>
    <col min="5381" max="5381" width="44.7109375" style="42" customWidth="1"/>
    <col min="5382" max="5382" width="15.85546875" style="42" bestFit="1" customWidth="1"/>
    <col min="5383" max="5383" width="17.28515625" style="42" customWidth="1"/>
    <col min="5384" max="5384" width="16.7109375" style="42" customWidth="1"/>
    <col min="5385" max="5385" width="11.42578125" style="42"/>
    <col min="5386" max="5386" width="16.28515625" style="42" bestFit="1" customWidth="1"/>
    <col min="5387" max="5387" width="21.7109375" style="42" bestFit="1" customWidth="1"/>
    <col min="5388" max="5632" width="11.42578125" style="42"/>
    <col min="5633" max="5634" width="4.28515625" style="42" customWidth="1"/>
    <col min="5635" max="5635" width="5.5703125" style="42" customWidth="1"/>
    <col min="5636" max="5636" width="5.28515625" style="42" customWidth="1"/>
    <col min="5637" max="5637" width="44.7109375" style="42" customWidth="1"/>
    <col min="5638" max="5638" width="15.85546875" style="42" bestFit="1" customWidth="1"/>
    <col min="5639" max="5639" width="17.28515625" style="42" customWidth="1"/>
    <col min="5640" max="5640" width="16.7109375" style="42" customWidth="1"/>
    <col min="5641" max="5641" width="11.42578125" style="42"/>
    <col min="5642" max="5642" width="16.28515625" style="42" bestFit="1" customWidth="1"/>
    <col min="5643" max="5643" width="21.7109375" style="42" bestFit="1" customWidth="1"/>
    <col min="5644" max="5888" width="11.42578125" style="42"/>
    <col min="5889" max="5890" width="4.28515625" style="42" customWidth="1"/>
    <col min="5891" max="5891" width="5.5703125" style="42" customWidth="1"/>
    <col min="5892" max="5892" width="5.28515625" style="42" customWidth="1"/>
    <col min="5893" max="5893" width="44.7109375" style="42" customWidth="1"/>
    <col min="5894" max="5894" width="15.85546875" style="42" bestFit="1" customWidth="1"/>
    <col min="5895" max="5895" width="17.28515625" style="42" customWidth="1"/>
    <col min="5896" max="5896" width="16.7109375" style="42" customWidth="1"/>
    <col min="5897" max="5897" width="11.42578125" style="42"/>
    <col min="5898" max="5898" width="16.28515625" style="42" bestFit="1" customWidth="1"/>
    <col min="5899" max="5899" width="21.7109375" style="42" bestFit="1" customWidth="1"/>
    <col min="5900" max="6144" width="11.42578125" style="42"/>
    <col min="6145" max="6146" width="4.28515625" style="42" customWidth="1"/>
    <col min="6147" max="6147" width="5.5703125" style="42" customWidth="1"/>
    <col min="6148" max="6148" width="5.28515625" style="42" customWidth="1"/>
    <col min="6149" max="6149" width="44.7109375" style="42" customWidth="1"/>
    <col min="6150" max="6150" width="15.85546875" style="42" bestFit="1" customWidth="1"/>
    <col min="6151" max="6151" width="17.28515625" style="42" customWidth="1"/>
    <col min="6152" max="6152" width="16.7109375" style="42" customWidth="1"/>
    <col min="6153" max="6153" width="11.42578125" style="42"/>
    <col min="6154" max="6154" width="16.28515625" style="42" bestFit="1" customWidth="1"/>
    <col min="6155" max="6155" width="21.7109375" style="42" bestFit="1" customWidth="1"/>
    <col min="6156" max="6400" width="11.42578125" style="42"/>
    <col min="6401" max="6402" width="4.28515625" style="42" customWidth="1"/>
    <col min="6403" max="6403" width="5.5703125" style="42" customWidth="1"/>
    <col min="6404" max="6404" width="5.28515625" style="42" customWidth="1"/>
    <col min="6405" max="6405" width="44.7109375" style="42" customWidth="1"/>
    <col min="6406" max="6406" width="15.85546875" style="42" bestFit="1" customWidth="1"/>
    <col min="6407" max="6407" width="17.28515625" style="42" customWidth="1"/>
    <col min="6408" max="6408" width="16.7109375" style="42" customWidth="1"/>
    <col min="6409" max="6409" width="11.42578125" style="42"/>
    <col min="6410" max="6410" width="16.28515625" style="42" bestFit="1" customWidth="1"/>
    <col min="6411" max="6411" width="21.7109375" style="42" bestFit="1" customWidth="1"/>
    <col min="6412" max="6656" width="11.42578125" style="42"/>
    <col min="6657" max="6658" width="4.28515625" style="42" customWidth="1"/>
    <col min="6659" max="6659" width="5.5703125" style="42" customWidth="1"/>
    <col min="6660" max="6660" width="5.28515625" style="42" customWidth="1"/>
    <col min="6661" max="6661" width="44.7109375" style="42" customWidth="1"/>
    <col min="6662" max="6662" width="15.85546875" style="42" bestFit="1" customWidth="1"/>
    <col min="6663" max="6663" width="17.28515625" style="42" customWidth="1"/>
    <col min="6664" max="6664" width="16.7109375" style="42" customWidth="1"/>
    <col min="6665" max="6665" width="11.42578125" style="42"/>
    <col min="6666" max="6666" width="16.28515625" style="42" bestFit="1" customWidth="1"/>
    <col min="6667" max="6667" width="21.7109375" style="42" bestFit="1" customWidth="1"/>
    <col min="6668" max="6912" width="11.42578125" style="42"/>
    <col min="6913" max="6914" width="4.28515625" style="42" customWidth="1"/>
    <col min="6915" max="6915" width="5.5703125" style="42" customWidth="1"/>
    <col min="6916" max="6916" width="5.28515625" style="42" customWidth="1"/>
    <col min="6917" max="6917" width="44.7109375" style="42" customWidth="1"/>
    <col min="6918" max="6918" width="15.85546875" style="42" bestFit="1" customWidth="1"/>
    <col min="6919" max="6919" width="17.28515625" style="42" customWidth="1"/>
    <col min="6920" max="6920" width="16.7109375" style="42" customWidth="1"/>
    <col min="6921" max="6921" width="11.42578125" style="42"/>
    <col min="6922" max="6922" width="16.28515625" style="42" bestFit="1" customWidth="1"/>
    <col min="6923" max="6923" width="21.7109375" style="42" bestFit="1" customWidth="1"/>
    <col min="6924" max="7168" width="11.42578125" style="42"/>
    <col min="7169" max="7170" width="4.28515625" style="42" customWidth="1"/>
    <col min="7171" max="7171" width="5.5703125" style="42" customWidth="1"/>
    <col min="7172" max="7172" width="5.28515625" style="42" customWidth="1"/>
    <col min="7173" max="7173" width="44.7109375" style="42" customWidth="1"/>
    <col min="7174" max="7174" width="15.85546875" style="42" bestFit="1" customWidth="1"/>
    <col min="7175" max="7175" width="17.28515625" style="42" customWidth="1"/>
    <col min="7176" max="7176" width="16.7109375" style="42" customWidth="1"/>
    <col min="7177" max="7177" width="11.42578125" style="42"/>
    <col min="7178" max="7178" width="16.28515625" style="42" bestFit="1" customWidth="1"/>
    <col min="7179" max="7179" width="21.7109375" style="42" bestFit="1" customWidth="1"/>
    <col min="7180" max="7424" width="11.42578125" style="42"/>
    <col min="7425" max="7426" width="4.28515625" style="42" customWidth="1"/>
    <col min="7427" max="7427" width="5.5703125" style="42" customWidth="1"/>
    <col min="7428" max="7428" width="5.28515625" style="42" customWidth="1"/>
    <col min="7429" max="7429" width="44.7109375" style="42" customWidth="1"/>
    <col min="7430" max="7430" width="15.85546875" style="42" bestFit="1" customWidth="1"/>
    <col min="7431" max="7431" width="17.28515625" style="42" customWidth="1"/>
    <col min="7432" max="7432" width="16.7109375" style="42" customWidth="1"/>
    <col min="7433" max="7433" width="11.42578125" style="42"/>
    <col min="7434" max="7434" width="16.28515625" style="42" bestFit="1" customWidth="1"/>
    <col min="7435" max="7435" width="21.7109375" style="42" bestFit="1" customWidth="1"/>
    <col min="7436" max="7680" width="11.42578125" style="42"/>
    <col min="7681" max="7682" width="4.28515625" style="42" customWidth="1"/>
    <col min="7683" max="7683" width="5.5703125" style="42" customWidth="1"/>
    <col min="7684" max="7684" width="5.28515625" style="42" customWidth="1"/>
    <col min="7685" max="7685" width="44.7109375" style="42" customWidth="1"/>
    <col min="7686" max="7686" width="15.85546875" style="42" bestFit="1" customWidth="1"/>
    <col min="7687" max="7687" width="17.28515625" style="42" customWidth="1"/>
    <col min="7688" max="7688" width="16.7109375" style="42" customWidth="1"/>
    <col min="7689" max="7689" width="11.42578125" style="42"/>
    <col min="7690" max="7690" width="16.28515625" style="42" bestFit="1" customWidth="1"/>
    <col min="7691" max="7691" width="21.7109375" style="42" bestFit="1" customWidth="1"/>
    <col min="7692" max="7936" width="11.42578125" style="42"/>
    <col min="7937" max="7938" width="4.28515625" style="42" customWidth="1"/>
    <col min="7939" max="7939" width="5.5703125" style="42" customWidth="1"/>
    <col min="7940" max="7940" width="5.28515625" style="42" customWidth="1"/>
    <col min="7941" max="7941" width="44.7109375" style="42" customWidth="1"/>
    <col min="7942" max="7942" width="15.85546875" style="42" bestFit="1" customWidth="1"/>
    <col min="7943" max="7943" width="17.28515625" style="42" customWidth="1"/>
    <col min="7944" max="7944" width="16.7109375" style="42" customWidth="1"/>
    <col min="7945" max="7945" width="11.42578125" style="42"/>
    <col min="7946" max="7946" width="16.28515625" style="42" bestFit="1" customWidth="1"/>
    <col min="7947" max="7947" width="21.7109375" style="42" bestFit="1" customWidth="1"/>
    <col min="7948" max="8192" width="11.42578125" style="42"/>
    <col min="8193" max="8194" width="4.28515625" style="42" customWidth="1"/>
    <col min="8195" max="8195" width="5.5703125" style="42" customWidth="1"/>
    <col min="8196" max="8196" width="5.28515625" style="42" customWidth="1"/>
    <col min="8197" max="8197" width="44.7109375" style="42" customWidth="1"/>
    <col min="8198" max="8198" width="15.85546875" style="42" bestFit="1" customWidth="1"/>
    <col min="8199" max="8199" width="17.28515625" style="42" customWidth="1"/>
    <col min="8200" max="8200" width="16.7109375" style="42" customWidth="1"/>
    <col min="8201" max="8201" width="11.42578125" style="42"/>
    <col min="8202" max="8202" width="16.28515625" style="42" bestFit="1" customWidth="1"/>
    <col min="8203" max="8203" width="21.7109375" style="42" bestFit="1" customWidth="1"/>
    <col min="8204" max="8448" width="11.42578125" style="42"/>
    <col min="8449" max="8450" width="4.28515625" style="42" customWidth="1"/>
    <col min="8451" max="8451" width="5.5703125" style="42" customWidth="1"/>
    <col min="8452" max="8452" width="5.28515625" style="42" customWidth="1"/>
    <col min="8453" max="8453" width="44.7109375" style="42" customWidth="1"/>
    <col min="8454" max="8454" width="15.85546875" style="42" bestFit="1" customWidth="1"/>
    <col min="8455" max="8455" width="17.28515625" style="42" customWidth="1"/>
    <col min="8456" max="8456" width="16.7109375" style="42" customWidth="1"/>
    <col min="8457" max="8457" width="11.42578125" style="42"/>
    <col min="8458" max="8458" width="16.28515625" style="42" bestFit="1" customWidth="1"/>
    <col min="8459" max="8459" width="21.7109375" style="42" bestFit="1" customWidth="1"/>
    <col min="8460" max="8704" width="11.42578125" style="42"/>
    <col min="8705" max="8706" width="4.28515625" style="42" customWidth="1"/>
    <col min="8707" max="8707" width="5.5703125" style="42" customWidth="1"/>
    <col min="8708" max="8708" width="5.28515625" style="42" customWidth="1"/>
    <col min="8709" max="8709" width="44.7109375" style="42" customWidth="1"/>
    <col min="8710" max="8710" width="15.85546875" style="42" bestFit="1" customWidth="1"/>
    <col min="8711" max="8711" width="17.28515625" style="42" customWidth="1"/>
    <col min="8712" max="8712" width="16.7109375" style="42" customWidth="1"/>
    <col min="8713" max="8713" width="11.42578125" style="42"/>
    <col min="8714" max="8714" width="16.28515625" style="42" bestFit="1" customWidth="1"/>
    <col min="8715" max="8715" width="21.7109375" style="42" bestFit="1" customWidth="1"/>
    <col min="8716" max="8960" width="11.42578125" style="42"/>
    <col min="8961" max="8962" width="4.28515625" style="42" customWidth="1"/>
    <col min="8963" max="8963" width="5.5703125" style="42" customWidth="1"/>
    <col min="8964" max="8964" width="5.28515625" style="42" customWidth="1"/>
    <col min="8965" max="8965" width="44.7109375" style="42" customWidth="1"/>
    <col min="8966" max="8966" width="15.85546875" style="42" bestFit="1" customWidth="1"/>
    <col min="8967" max="8967" width="17.28515625" style="42" customWidth="1"/>
    <col min="8968" max="8968" width="16.7109375" style="42" customWidth="1"/>
    <col min="8969" max="8969" width="11.42578125" style="42"/>
    <col min="8970" max="8970" width="16.28515625" style="42" bestFit="1" customWidth="1"/>
    <col min="8971" max="8971" width="21.7109375" style="42" bestFit="1" customWidth="1"/>
    <col min="8972" max="9216" width="11.42578125" style="42"/>
    <col min="9217" max="9218" width="4.28515625" style="42" customWidth="1"/>
    <col min="9219" max="9219" width="5.5703125" style="42" customWidth="1"/>
    <col min="9220" max="9220" width="5.28515625" style="42" customWidth="1"/>
    <col min="9221" max="9221" width="44.7109375" style="42" customWidth="1"/>
    <col min="9222" max="9222" width="15.85546875" style="42" bestFit="1" customWidth="1"/>
    <col min="9223" max="9223" width="17.28515625" style="42" customWidth="1"/>
    <col min="9224" max="9224" width="16.7109375" style="42" customWidth="1"/>
    <col min="9225" max="9225" width="11.42578125" style="42"/>
    <col min="9226" max="9226" width="16.28515625" style="42" bestFit="1" customWidth="1"/>
    <col min="9227" max="9227" width="21.7109375" style="42" bestFit="1" customWidth="1"/>
    <col min="9228" max="9472" width="11.42578125" style="42"/>
    <col min="9473" max="9474" width="4.28515625" style="42" customWidth="1"/>
    <col min="9475" max="9475" width="5.5703125" style="42" customWidth="1"/>
    <col min="9476" max="9476" width="5.28515625" style="42" customWidth="1"/>
    <col min="9477" max="9477" width="44.7109375" style="42" customWidth="1"/>
    <col min="9478" max="9478" width="15.85546875" style="42" bestFit="1" customWidth="1"/>
    <col min="9479" max="9479" width="17.28515625" style="42" customWidth="1"/>
    <col min="9480" max="9480" width="16.7109375" style="42" customWidth="1"/>
    <col min="9481" max="9481" width="11.42578125" style="42"/>
    <col min="9482" max="9482" width="16.28515625" style="42" bestFit="1" customWidth="1"/>
    <col min="9483" max="9483" width="21.7109375" style="42" bestFit="1" customWidth="1"/>
    <col min="9484" max="9728" width="11.42578125" style="42"/>
    <col min="9729" max="9730" width="4.28515625" style="42" customWidth="1"/>
    <col min="9731" max="9731" width="5.5703125" style="42" customWidth="1"/>
    <col min="9732" max="9732" width="5.28515625" style="42" customWidth="1"/>
    <col min="9733" max="9733" width="44.7109375" style="42" customWidth="1"/>
    <col min="9734" max="9734" width="15.85546875" style="42" bestFit="1" customWidth="1"/>
    <col min="9735" max="9735" width="17.28515625" style="42" customWidth="1"/>
    <col min="9736" max="9736" width="16.7109375" style="42" customWidth="1"/>
    <col min="9737" max="9737" width="11.42578125" style="42"/>
    <col min="9738" max="9738" width="16.28515625" style="42" bestFit="1" customWidth="1"/>
    <col min="9739" max="9739" width="21.7109375" style="42" bestFit="1" customWidth="1"/>
    <col min="9740" max="9984" width="11.42578125" style="42"/>
    <col min="9985" max="9986" width="4.28515625" style="42" customWidth="1"/>
    <col min="9987" max="9987" width="5.5703125" style="42" customWidth="1"/>
    <col min="9988" max="9988" width="5.28515625" style="42" customWidth="1"/>
    <col min="9989" max="9989" width="44.7109375" style="42" customWidth="1"/>
    <col min="9990" max="9990" width="15.85546875" style="42" bestFit="1" customWidth="1"/>
    <col min="9991" max="9991" width="17.28515625" style="42" customWidth="1"/>
    <col min="9992" max="9992" width="16.7109375" style="42" customWidth="1"/>
    <col min="9993" max="9993" width="11.42578125" style="42"/>
    <col min="9994" max="9994" width="16.28515625" style="42" bestFit="1" customWidth="1"/>
    <col min="9995" max="9995" width="21.7109375" style="42" bestFit="1" customWidth="1"/>
    <col min="9996" max="10240" width="11.42578125" style="42"/>
    <col min="10241" max="10242" width="4.28515625" style="42" customWidth="1"/>
    <col min="10243" max="10243" width="5.5703125" style="42" customWidth="1"/>
    <col min="10244" max="10244" width="5.28515625" style="42" customWidth="1"/>
    <col min="10245" max="10245" width="44.7109375" style="42" customWidth="1"/>
    <col min="10246" max="10246" width="15.85546875" style="42" bestFit="1" customWidth="1"/>
    <col min="10247" max="10247" width="17.28515625" style="42" customWidth="1"/>
    <col min="10248" max="10248" width="16.7109375" style="42" customWidth="1"/>
    <col min="10249" max="10249" width="11.42578125" style="42"/>
    <col min="10250" max="10250" width="16.28515625" style="42" bestFit="1" customWidth="1"/>
    <col min="10251" max="10251" width="21.7109375" style="42" bestFit="1" customWidth="1"/>
    <col min="10252" max="10496" width="11.42578125" style="42"/>
    <col min="10497" max="10498" width="4.28515625" style="42" customWidth="1"/>
    <col min="10499" max="10499" width="5.5703125" style="42" customWidth="1"/>
    <col min="10500" max="10500" width="5.28515625" style="42" customWidth="1"/>
    <col min="10501" max="10501" width="44.7109375" style="42" customWidth="1"/>
    <col min="10502" max="10502" width="15.85546875" style="42" bestFit="1" customWidth="1"/>
    <col min="10503" max="10503" width="17.28515625" style="42" customWidth="1"/>
    <col min="10504" max="10504" width="16.7109375" style="42" customWidth="1"/>
    <col min="10505" max="10505" width="11.42578125" style="42"/>
    <col min="10506" max="10506" width="16.28515625" style="42" bestFit="1" customWidth="1"/>
    <col min="10507" max="10507" width="21.7109375" style="42" bestFit="1" customWidth="1"/>
    <col min="10508" max="10752" width="11.42578125" style="42"/>
    <col min="10753" max="10754" width="4.28515625" style="42" customWidth="1"/>
    <col min="10755" max="10755" width="5.5703125" style="42" customWidth="1"/>
    <col min="10756" max="10756" width="5.28515625" style="42" customWidth="1"/>
    <col min="10757" max="10757" width="44.7109375" style="42" customWidth="1"/>
    <col min="10758" max="10758" width="15.85546875" style="42" bestFit="1" customWidth="1"/>
    <col min="10759" max="10759" width="17.28515625" style="42" customWidth="1"/>
    <col min="10760" max="10760" width="16.7109375" style="42" customWidth="1"/>
    <col min="10761" max="10761" width="11.42578125" style="42"/>
    <col min="10762" max="10762" width="16.28515625" style="42" bestFit="1" customWidth="1"/>
    <col min="10763" max="10763" width="21.7109375" style="42" bestFit="1" customWidth="1"/>
    <col min="10764" max="11008" width="11.42578125" style="42"/>
    <col min="11009" max="11010" width="4.28515625" style="42" customWidth="1"/>
    <col min="11011" max="11011" width="5.5703125" style="42" customWidth="1"/>
    <col min="11012" max="11012" width="5.28515625" style="42" customWidth="1"/>
    <col min="11013" max="11013" width="44.7109375" style="42" customWidth="1"/>
    <col min="11014" max="11014" width="15.85546875" style="42" bestFit="1" customWidth="1"/>
    <col min="11015" max="11015" width="17.28515625" style="42" customWidth="1"/>
    <col min="11016" max="11016" width="16.7109375" style="42" customWidth="1"/>
    <col min="11017" max="11017" width="11.42578125" style="42"/>
    <col min="11018" max="11018" width="16.28515625" style="42" bestFit="1" customWidth="1"/>
    <col min="11019" max="11019" width="21.7109375" style="42" bestFit="1" customWidth="1"/>
    <col min="11020" max="11264" width="11.42578125" style="42"/>
    <col min="11265" max="11266" width="4.28515625" style="42" customWidth="1"/>
    <col min="11267" max="11267" width="5.5703125" style="42" customWidth="1"/>
    <col min="11268" max="11268" width="5.28515625" style="42" customWidth="1"/>
    <col min="11269" max="11269" width="44.7109375" style="42" customWidth="1"/>
    <col min="11270" max="11270" width="15.85546875" style="42" bestFit="1" customWidth="1"/>
    <col min="11271" max="11271" width="17.28515625" style="42" customWidth="1"/>
    <col min="11272" max="11272" width="16.7109375" style="42" customWidth="1"/>
    <col min="11273" max="11273" width="11.42578125" style="42"/>
    <col min="11274" max="11274" width="16.28515625" style="42" bestFit="1" customWidth="1"/>
    <col min="11275" max="11275" width="21.7109375" style="42" bestFit="1" customWidth="1"/>
    <col min="11276" max="11520" width="11.42578125" style="42"/>
    <col min="11521" max="11522" width="4.28515625" style="42" customWidth="1"/>
    <col min="11523" max="11523" width="5.5703125" style="42" customWidth="1"/>
    <col min="11524" max="11524" width="5.28515625" style="42" customWidth="1"/>
    <col min="11525" max="11525" width="44.7109375" style="42" customWidth="1"/>
    <col min="11526" max="11526" width="15.85546875" style="42" bestFit="1" customWidth="1"/>
    <col min="11527" max="11527" width="17.28515625" style="42" customWidth="1"/>
    <col min="11528" max="11528" width="16.7109375" style="42" customWidth="1"/>
    <col min="11529" max="11529" width="11.42578125" style="42"/>
    <col min="11530" max="11530" width="16.28515625" style="42" bestFit="1" customWidth="1"/>
    <col min="11531" max="11531" width="21.7109375" style="42" bestFit="1" customWidth="1"/>
    <col min="11532" max="11776" width="11.42578125" style="42"/>
    <col min="11777" max="11778" width="4.28515625" style="42" customWidth="1"/>
    <col min="11779" max="11779" width="5.5703125" style="42" customWidth="1"/>
    <col min="11780" max="11780" width="5.28515625" style="42" customWidth="1"/>
    <col min="11781" max="11781" width="44.7109375" style="42" customWidth="1"/>
    <col min="11782" max="11782" width="15.85546875" style="42" bestFit="1" customWidth="1"/>
    <col min="11783" max="11783" width="17.28515625" style="42" customWidth="1"/>
    <col min="11784" max="11784" width="16.7109375" style="42" customWidth="1"/>
    <col min="11785" max="11785" width="11.42578125" style="42"/>
    <col min="11786" max="11786" width="16.28515625" style="42" bestFit="1" customWidth="1"/>
    <col min="11787" max="11787" width="21.7109375" style="42" bestFit="1" customWidth="1"/>
    <col min="11788" max="12032" width="11.42578125" style="42"/>
    <col min="12033" max="12034" width="4.28515625" style="42" customWidth="1"/>
    <col min="12035" max="12035" width="5.5703125" style="42" customWidth="1"/>
    <col min="12036" max="12036" width="5.28515625" style="42" customWidth="1"/>
    <col min="12037" max="12037" width="44.7109375" style="42" customWidth="1"/>
    <col min="12038" max="12038" width="15.85546875" style="42" bestFit="1" customWidth="1"/>
    <col min="12039" max="12039" width="17.28515625" style="42" customWidth="1"/>
    <col min="12040" max="12040" width="16.7109375" style="42" customWidth="1"/>
    <col min="12041" max="12041" width="11.42578125" style="42"/>
    <col min="12042" max="12042" width="16.28515625" style="42" bestFit="1" customWidth="1"/>
    <col min="12043" max="12043" width="21.7109375" style="42" bestFit="1" customWidth="1"/>
    <col min="12044" max="12288" width="11.42578125" style="42"/>
    <col min="12289" max="12290" width="4.28515625" style="42" customWidth="1"/>
    <col min="12291" max="12291" width="5.5703125" style="42" customWidth="1"/>
    <col min="12292" max="12292" width="5.28515625" style="42" customWidth="1"/>
    <col min="12293" max="12293" width="44.7109375" style="42" customWidth="1"/>
    <col min="12294" max="12294" width="15.85546875" style="42" bestFit="1" customWidth="1"/>
    <col min="12295" max="12295" width="17.28515625" style="42" customWidth="1"/>
    <col min="12296" max="12296" width="16.7109375" style="42" customWidth="1"/>
    <col min="12297" max="12297" width="11.42578125" style="42"/>
    <col min="12298" max="12298" width="16.28515625" style="42" bestFit="1" customWidth="1"/>
    <col min="12299" max="12299" width="21.7109375" style="42" bestFit="1" customWidth="1"/>
    <col min="12300" max="12544" width="11.42578125" style="42"/>
    <col min="12545" max="12546" width="4.28515625" style="42" customWidth="1"/>
    <col min="12547" max="12547" width="5.5703125" style="42" customWidth="1"/>
    <col min="12548" max="12548" width="5.28515625" style="42" customWidth="1"/>
    <col min="12549" max="12549" width="44.7109375" style="42" customWidth="1"/>
    <col min="12550" max="12550" width="15.85546875" style="42" bestFit="1" customWidth="1"/>
    <col min="12551" max="12551" width="17.28515625" style="42" customWidth="1"/>
    <col min="12552" max="12552" width="16.7109375" style="42" customWidth="1"/>
    <col min="12553" max="12553" width="11.42578125" style="42"/>
    <col min="12554" max="12554" width="16.28515625" style="42" bestFit="1" customWidth="1"/>
    <col min="12555" max="12555" width="21.7109375" style="42" bestFit="1" customWidth="1"/>
    <col min="12556" max="12800" width="11.42578125" style="42"/>
    <col min="12801" max="12802" width="4.28515625" style="42" customWidth="1"/>
    <col min="12803" max="12803" width="5.5703125" style="42" customWidth="1"/>
    <col min="12804" max="12804" width="5.28515625" style="42" customWidth="1"/>
    <col min="12805" max="12805" width="44.7109375" style="42" customWidth="1"/>
    <col min="12806" max="12806" width="15.85546875" style="42" bestFit="1" customWidth="1"/>
    <col min="12807" max="12807" width="17.28515625" style="42" customWidth="1"/>
    <col min="12808" max="12808" width="16.7109375" style="42" customWidth="1"/>
    <col min="12809" max="12809" width="11.42578125" style="42"/>
    <col min="12810" max="12810" width="16.28515625" style="42" bestFit="1" customWidth="1"/>
    <col min="12811" max="12811" width="21.7109375" style="42" bestFit="1" customWidth="1"/>
    <col min="12812" max="13056" width="11.42578125" style="42"/>
    <col min="13057" max="13058" width="4.28515625" style="42" customWidth="1"/>
    <col min="13059" max="13059" width="5.5703125" style="42" customWidth="1"/>
    <col min="13060" max="13060" width="5.28515625" style="42" customWidth="1"/>
    <col min="13061" max="13061" width="44.7109375" style="42" customWidth="1"/>
    <col min="13062" max="13062" width="15.85546875" style="42" bestFit="1" customWidth="1"/>
    <col min="13063" max="13063" width="17.28515625" style="42" customWidth="1"/>
    <col min="13064" max="13064" width="16.7109375" style="42" customWidth="1"/>
    <col min="13065" max="13065" width="11.42578125" style="42"/>
    <col min="13066" max="13066" width="16.28515625" style="42" bestFit="1" customWidth="1"/>
    <col min="13067" max="13067" width="21.7109375" style="42" bestFit="1" customWidth="1"/>
    <col min="13068" max="13312" width="11.42578125" style="42"/>
    <col min="13313" max="13314" width="4.28515625" style="42" customWidth="1"/>
    <col min="13315" max="13315" width="5.5703125" style="42" customWidth="1"/>
    <col min="13316" max="13316" width="5.28515625" style="42" customWidth="1"/>
    <col min="13317" max="13317" width="44.7109375" style="42" customWidth="1"/>
    <col min="13318" max="13318" width="15.85546875" style="42" bestFit="1" customWidth="1"/>
    <col min="13319" max="13319" width="17.28515625" style="42" customWidth="1"/>
    <col min="13320" max="13320" width="16.7109375" style="42" customWidth="1"/>
    <col min="13321" max="13321" width="11.42578125" style="42"/>
    <col min="13322" max="13322" width="16.28515625" style="42" bestFit="1" customWidth="1"/>
    <col min="13323" max="13323" width="21.7109375" style="42" bestFit="1" customWidth="1"/>
    <col min="13324" max="13568" width="11.42578125" style="42"/>
    <col min="13569" max="13570" width="4.28515625" style="42" customWidth="1"/>
    <col min="13571" max="13571" width="5.5703125" style="42" customWidth="1"/>
    <col min="13572" max="13572" width="5.28515625" style="42" customWidth="1"/>
    <col min="13573" max="13573" width="44.7109375" style="42" customWidth="1"/>
    <col min="13574" max="13574" width="15.85546875" style="42" bestFit="1" customWidth="1"/>
    <col min="13575" max="13575" width="17.28515625" style="42" customWidth="1"/>
    <col min="13576" max="13576" width="16.7109375" style="42" customWidth="1"/>
    <col min="13577" max="13577" width="11.42578125" style="42"/>
    <col min="13578" max="13578" width="16.28515625" style="42" bestFit="1" customWidth="1"/>
    <col min="13579" max="13579" width="21.7109375" style="42" bestFit="1" customWidth="1"/>
    <col min="13580" max="13824" width="11.42578125" style="42"/>
    <col min="13825" max="13826" width="4.28515625" style="42" customWidth="1"/>
    <col min="13827" max="13827" width="5.5703125" style="42" customWidth="1"/>
    <col min="13828" max="13828" width="5.28515625" style="42" customWidth="1"/>
    <col min="13829" max="13829" width="44.7109375" style="42" customWidth="1"/>
    <col min="13830" max="13830" width="15.85546875" style="42" bestFit="1" customWidth="1"/>
    <col min="13831" max="13831" width="17.28515625" style="42" customWidth="1"/>
    <col min="13832" max="13832" width="16.7109375" style="42" customWidth="1"/>
    <col min="13833" max="13833" width="11.42578125" style="42"/>
    <col min="13834" max="13834" width="16.28515625" style="42" bestFit="1" customWidth="1"/>
    <col min="13835" max="13835" width="21.7109375" style="42" bestFit="1" customWidth="1"/>
    <col min="13836" max="14080" width="11.42578125" style="42"/>
    <col min="14081" max="14082" width="4.28515625" style="42" customWidth="1"/>
    <col min="14083" max="14083" width="5.5703125" style="42" customWidth="1"/>
    <col min="14084" max="14084" width="5.28515625" style="42" customWidth="1"/>
    <col min="14085" max="14085" width="44.7109375" style="42" customWidth="1"/>
    <col min="14086" max="14086" width="15.85546875" style="42" bestFit="1" customWidth="1"/>
    <col min="14087" max="14087" width="17.28515625" style="42" customWidth="1"/>
    <col min="14088" max="14088" width="16.7109375" style="42" customWidth="1"/>
    <col min="14089" max="14089" width="11.42578125" style="42"/>
    <col min="14090" max="14090" width="16.28515625" style="42" bestFit="1" customWidth="1"/>
    <col min="14091" max="14091" width="21.7109375" style="42" bestFit="1" customWidth="1"/>
    <col min="14092" max="14336" width="11.42578125" style="42"/>
    <col min="14337" max="14338" width="4.28515625" style="42" customWidth="1"/>
    <col min="14339" max="14339" width="5.5703125" style="42" customWidth="1"/>
    <col min="14340" max="14340" width="5.28515625" style="42" customWidth="1"/>
    <col min="14341" max="14341" width="44.7109375" style="42" customWidth="1"/>
    <col min="14342" max="14342" width="15.85546875" style="42" bestFit="1" customWidth="1"/>
    <col min="14343" max="14343" width="17.28515625" style="42" customWidth="1"/>
    <col min="14344" max="14344" width="16.7109375" style="42" customWidth="1"/>
    <col min="14345" max="14345" width="11.42578125" style="42"/>
    <col min="14346" max="14346" width="16.28515625" style="42" bestFit="1" customWidth="1"/>
    <col min="14347" max="14347" width="21.7109375" style="42" bestFit="1" customWidth="1"/>
    <col min="14348" max="14592" width="11.42578125" style="42"/>
    <col min="14593" max="14594" width="4.28515625" style="42" customWidth="1"/>
    <col min="14595" max="14595" width="5.5703125" style="42" customWidth="1"/>
    <col min="14596" max="14596" width="5.28515625" style="42" customWidth="1"/>
    <col min="14597" max="14597" width="44.7109375" style="42" customWidth="1"/>
    <col min="14598" max="14598" width="15.85546875" style="42" bestFit="1" customWidth="1"/>
    <col min="14599" max="14599" width="17.28515625" style="42" customWidth="1"/>
    <col min="14600" max="14600" width="16.7109375" style="42" customWidth="1"/>
    <col min="14601" max="14601" width="11.42578125" style="42"/>
    <col min="14602" max="14602" width="16.28515625" style="42" bestFit="1" customWidth="1"/>
    <col min="14603" max="14603" width="21.7109375" style="42" bestFit="1" customWidth="1"/>
    <col min="14604" max="14848" width="11.42578125" style="42"/>
    <col min="14849" max="14850" width="4.28515625" style="42" customWidth="1"/>
    <col min="14851" max="14851" width="5.5703125" style="42" customWidth="1"/>
    <col min="14852" max="14852" width="5.28515625" style="42" customWidth="1"/>
    <col min="14853" max="14853" width="44.7109375" style="42" customWidth="1"/>
    <col min="14854" max="14854" width="15.85546875" style="42" bestFit="1" customWidth="1"/>
    <col min="14855" max="14855" width="17.28515625" style="42" customWidth="1"/>
    <col min="14856" max="14856" width="16.7109375" style="42" customWidth="1"/>
    <col min="14857" max="14857" width="11.42578125" style="42"/>
    <col min="14858" max="14858" width="16.28515625" style="42" bestFit="1" customWidth="1"/>
    <col min="14859" max="14859" width="21.7109375" style="42" bestFit="1" customWidth="1"/>
    <col min="14860" max="15104" width="11.42578125" style="42"/>
    <col min="15105" max="15106" width="4.28515625" style="42" customWidth="1"/>
    <col min="15107" max="15107" width="5.5703125" style="42" customWidth="1"/>
    <col min="15108" max="15108" width="5.28515625" style="42" customWidth="1"/>
    <col min="15109" max="15109" width="44.7109375" style="42" customWidth="1"/>
    <col min="15110" max="15110" width="15.85546875" style="42" bestFit="1" customWidth="1"/>
    <col min="15111" max="15111" width="17.28515625" style="42" customWidth="1"/>
    <col min="15112" max="15112" width="16.7109375" style="42" customWidth="1"/>
    <col min="15113" max="15113" width="11.42578125" style="42"/>
    <col min="15114" max="15114" width="16.28515625" style="42" bestFit="1" customWidth="1"/>
    <col min="15115" max="15115" width="21.7109375" style="42" bestFit="1" customWidth="1"/>
    <col min="15116" max="15360" width="11.42578125" style="42"/>
    <col min="15361" max="15362" width="4.28515625" style="42" customWidth="1"/>
    <col min="15363" max="15363" width="5.5703125" style="42" customWidth="1"/>
    <col min="15364" max="15364" width="5.28515625" style="42" customWidth="1"/>
    <col min="15365" max="15365" width="44.7109375" style="42" customWidth="1"/>
    <col min="15366" max="15366" width="15.85546875" style="42" bestFit="1" customWidth="1"/>
    <col min="15367" max="15367" width="17.28515625" style="42" customWidth="1"/>
    <col min="15368" max="15368" width="16.7109375" style="42" customWidth="1"/>
    <col min="15369" max="15369" width="11.42578125" style="42"/>
    <col min="15370" max="15370" width="16.28515625" style="42" bestFit="1" customWidth="1"/>
    <col min="15371" max="15371" width="21.7109375" style="42" bestFit="1" customWidth="1"/>
    <col min="15372" max="15616" width="11.42578125" style="42"/>
    <col min="15617" max="15618" width="4.28515625" style="42" customWidth="1"/>
    <col min="15619" max="15619" width="5.5703125" style="42" customWidth="1"/>
    <col min="15620" max="15620" width="5.28515625" style="42" customWidth="1"/>
    <col min="15621" max="15621" width="44.7109375" style="42" customWidth="1"/>
    <col min="15622" max="15622" width="15.85546875" style="42" bestFit="1" customWidth="1"/>
    <col min="15623" max="15623" width="17.28515625" style="42" customWidth="1"/>
    <col min="15624" max="15624" width="16.7109375" style="42" customWidth="1"/>
    <col min="15625" max="15625" width="11.42578125" style="42"/>
    <col min="15626" max="15626" width="16.28515625" style="42" bestFit="1" customWidth="1"/>
    <col min="15627" max="15627" width="21.7109375" style="42" bestFit="1" customWidth="1"/>
    <col min="15628" max="15872" width="11.42578125" style="42"/>
    <col min="15873" max="15874" width="4.28515625" style="42" customWidth="1"/>
    <col min="15875" max="15875" width="5.5703125" style="42" customWidth="1"/>
    <col min="15876" max="15876" width="5.28515625" style="42" customWidth="1"/>
    <col min="15877" max="15877" width="44.7109375" style="42" customWidth="1"/>
    <col min="15878" max="15878" width="15.85546875" style="42" bestFit="1" customWidth="1"/>
    <col min="15879" max="15879" width="17.28515625" style="42" customWidth="1"/>
    <col min="15880" max="15880" width="16.7109375" style="42" customWidth="1"/>
    <col min="15881" max="15881" width="11.42578125" style="42"/>
    <col min="15882" max="15882" width="16.28515625" style="42" bestFit="1" customWidth="1"/>
    <col min="15883" max="15883" width="21.7109375" style="42" bestFit="1" customWidth="1"/>
    <col min="15884" max="16128" width="11.42578125" style="42"/>
    <col min="16129" max="16130" width="4.28515625" style="42" customWidth="1"/>
    <col min="16131" max="16131" width="5.5703125" style="42" customWidth="1"/>
    <col min="16132" max="16132" width="5.28515625" style="42" customWidth="1"/>
    <col min="16133" max="16133" width="44.7109375" style="42" customWidth="1"/>
    <col min="16134" max="16134" width="15.85546875" style="42" bestFit="1" customWidth="1"/>
    <col min="16135" max="16135" width="17.28515625" style="42" customWidth="1"/>
    <col min="16136" max="16136" width="16.7109375" style="42" customWidth="1"/>
    <col min="16137" max="16137" width="11.42578125" style="42"/>
    <col min="16138" max="16138" width="16.28515625" style="42" bestFit="1" customWidth="1"/>
    <col min="16139" max="16139" width="21.7109375" style="42" bestFit="1" customWidth="1"/>
    <col min="16140" max="16384" width="11.42578125" style="42"/>
  </cols>
  <sheetData>
    <row r="2" spans="1:10" ht="15" x14ac:dyDescent="0.25">
      <c r="A2" s="160"/>
      <c r="B2" s="160"/>
      <c r="C2" s="160"/>
      <c r="D2" s="160"/>
      <c r="E2" s="160"/>
      <c r="F2" s="160"/>
      <c r="G2" s="160"/>
      <c r="H2" s="160"/>
    </row>
    <row r="3" spans="1:10" ht="48" customHeight="1" x14ac:dyDescent="0.2">
      <c r="A3" s="161" t="s">
        <v>342</v>
      </c>
      <c r="B3" s="161"/>
      <c r="C3" s="161"/>
      <c r="D3" s="161"/>
      <c r="E3" s="161"/>
      <c r="F3" s="161"/>
      <c r="G3" s="161"/>
      <c r="H3" s="161"/>
    </row>
    <row r="4" spans="1:10" s="103" customFormat="1" ht="26.25" customHeight="1" x14ac:dyDescent="0.2">
      <c r="A4" s="161" t="s">
        <v>33</v>
      </c>
      <c r="B4" s="161"/>
      <c r="C4" s="161"/>
      <c r="D4" s="161"/>
      <c r="E4" s="161"/>
      <c r="F4" s="161"/>
      <c r="G4" s="162"/>
      <c r="H4" s="162"/>
    </row>
    <row r="5" spans="1:10" ht="15.75" customHeight="1" x14ac:dyDescent="0.25">
      <c r="A5" s="104"/>
      <c r="B5" s="105"/>
      <c r="C5" s="105"/>
      <c r="D5" s="105"/>
      <c r="E5" s="105"/>
    </row>
    <row r="6" spans="1:10" ht="27.75" customHeight="1" x14ac:dyDescent="0.25">
      <c r="A6" s="106"/>
      <c r="B6" s="107"/>
      <c r="C6" s="107"/>
      <c r="D6" s="108"/>
      <c r="E6" s="109"/>
      <c r="F6" s="110" t="s">
        <v>333</v>
      </c>
      <c r="G6" s="110" t="s">
        <v>334</v>
      </c>
      <c r="H6" s="111" t="s">
        <v>335</v>
      </c>
      <c r="I6" s="112"/>
    </row>
    <row r="7" spans="1:10" ht="27.75" customHeight="1" x14ac:dyDescent="0.25">
      <c r="A7" s="163" t="s">
        <v>34</v>
      </c>
      <c r="B7" s="155"/>
      <c r="C7" s="155"/>
      <c r="D7" s="155"/>
      <c r="E7" s="164"/>
      <c r="F7" s="113">
        <f>+F8+F9</f>
        <v>6321199.8200000003</v>
      </c>
      <c r="G7" s="113">
        <f>G8+G9</f>
        <v>6327599.8200000003</v>
      </c>
      <c r="H7" s="113">
        <f>+H8+H9</f>
        <v>6327599.8200000003</v>
      </c>
      <c r="I7" s="114"/>
    </row>
    <row r="8" spans="1:10" ht="22.5" customHeight="1" x14ac:dyDescent="0.25">
      <c r="A8" s="152" t="s">
        <v>0</v>
      </c>
      <c r="B8" s="153"/>
      <c r="C8" s="153"/>
      <c r="D8" s="153"/>
      <c r="E8" s="165"/>
      <c r="F8" s="115">
        <f>6321199.82-908.4</f>
        <v>6320291.4199999999</v>
      </c>
      <c r="G8" s="115">
        <f>6327599.82-908.4</f>
        <v>6326691.4199999999</v>
      </c>
      <c r="H8" s="115">
        <f>6327599.82-908.4</f>
        <v>6326691.4199999999</v>
      </c>
    </row>
    <row r="9" spans="1:10" ht="22.5" customHeight="1" x14ac:dyDescent="0.25">
      <c r="A9" s="166" t="s">
        <v>290</v>
      </c>
      <c r="B9" s="165"/>
      <c r="C9" s="165"/>
      <c r="D9" s="165"/>
      <c r="E9" s="165"/>
      <c r="F9" s="115">
        <v>908.4</v>
      </c>
      <c r="G9" s="115">
        <v>908.4</v>
      </c>
      <c r="H9" s="115">
        <v>908.4</v>
      </c>
    </row>
    <row r="10" spans="1:10" ht="22.5" customHeight="1" x14ac:dyDescent="0.25">
      <c r="A10" s="116" t="s">
        <v>35</v>
      </c>
      <c r="B10" s="117"/>
      <c r="C10" s="117"/>
      <c r="D10" s="117"/>
      <c r="E10" s="117"/>
      <c r="F10" s="113">
        <f>+F11+F12</f>
        <v>6321199.8200000003</v>
      </c>
      <c r="G10" s="113">
        <f>+G11+G12</f>
        <v>6327599.8200000003</v>
      </c>
      <c r="H10" s="113">
        <f>+H11+H12</f>
        <v>6327599.8200000003</v>
      </c>
    </row>
    <row r="11" spans="1:10" ht="22.5" customHeight="1" x14ac:dyDescent="0.25">
      <c r="A11" s="156" t="s">
        <v>1</v>
      </c>
      <c r="B11" s="153"/>
      <c r="C11" s="153"/>
      <c r="D11" s="153"/>
      <c r="E11" s="167"/>
      <c r="F11" s="115">
        <f>6321199.82-F12</f>
        <v>6293719.8200000003</v>
      </c>
      <c r="G11" s="115">
        <f>6327599.82-G12</f>
        <v>6297179.8200000003</v>
      </c>
      <c r="H11" s="115">
        <f>6327599.82-H12</f>
        <v>6297179.8200000003</v>
      </c>
      <c r="I11" s="30"/>
      <c r="J11" s="30"/>
    </row>
    <row r="12" spans="1:10" ht="22.5" customHeight="1" x14ac:dyDescent="0.25">
      <c r="A12" s="168" t="s">
        <v>326</v>
      </c>
      <c r="B12" s="165"/>
      <c r="C12" s="165"/>
      <c r="D12" s="165"/>
      <c r="E12" s="165"/>
      <c r="F12" s="119">
        <v>27480</v>
      </c>
      <c r="G12" s="119">
        <v>30420</v>
      </c>
      <c r="H12" s="118">
        <v>30420</v>
      </c>
      <c r="I12" s="30"/>
      <c r="J12" s="30"/>
    </row>
    <row r="13" spans="1:10" ht="22.5" customHeight="1" x14ac:dyDescent="0.25">
      <c r="A13" s="154" t="s">
        <v>2</v>
      </c>
      <c r="B13" s="155"/>
      <c r="C13" s="155"/>
      <c r="D13" s="155"/>
      <c r="E13" s="155"/>
      <c r="F13" s="120">
        <f>+F7-F10</f>
        <v>0</v>
      </c>
      <c r="G13" s="120">
        <f>+G7-G10</f>
        <v>0</v>
      </c>
      <c r="H13" s="120">
        <f>+H7-H10</f>
        <v>0</v>
      </c>
      <c r="J13" s="30"/>
    </row>
    <row r="14" spans="1:10" ht="25.5" customHeight="1" x14ac:dyDescent="0.2">
      <c r="A14" s="161"/>
      <c r="B14" s="150"/>
      <c r="C14" s="150"/>
      <c r="D14" s="150"/>
      <c r="E14" s="150"/>
      <c r="F14" s="151"/>
      <c r="G14" s="151"/>
      <c r="H14" s="151"/>
    </row>
    <row r="15" spans="1:10" ht="27.75" customHeight="1" x14ac:dyDescent="0.25">
      <c r="A15" s="106"/>
      <c r="B15" s="107"/>
      <c r="C15" s="107"/>
      <c r="D15" s="108"/>
      <c r="E15" s="109"/>
      <c r="F15" s="110" t="s">
        <v>333</v>
      </c>
      <c r="G15" s="110" t="s">
        <v>334</v>
      </c>
      <c r="H15" s="111" t="s">
        <v>335</v>
      </c>
      <c r="J15" s="30"/>
    </row>
    <row r="16" spans="1:10" ht="30.75" customHeight="1" x14ac:dyDescent="0.25">
      <c r="A16" s="169" t="s">
        <v>327</v>
      </c>
      <c r="B16" s="170"/>
      <c r="C16" s="170"/>
      <c r="D16" s="170"/>
      <c r="E16" s="171"/>
      <c r="F16" s="121"/>
      <c r="G16" s="121"/>
      <c r="H16" s="122"/>
      <c r="J16" s="30"/>
    </row>
    <row r="17" spans="1:11" ht="34.5" customHeight="1" x14ac:dyDescent="0.25">
      <c r="A17" s="157" t="s">
        <v>328</v>
      </c>
      <c r="B17" s="158"/>
      <c r="C17" s="158"/>
      <c r="D17" s="158"/>
      <c r="E17" s="159"/>
      <c r="F17" s="123"/>
      <c r="G17" s="123"/>
      <c r="H17" s="120"/>
      <c r="J17" s="30"/>
    </row>
    <row r="18" spans="1:11" s="124" customFormat="1" ht="25.5" customHeight="1" x14ac:dyDescent="0.25">
      <c r="A18" s="149"/>
      <c r="B18" s="150"/>
      <c r="C18" s="150"/>
      <c r="D18" s="150"/>
      <c r="E18" s="150"/>
      <c r="F18" s="151"/>
      <c r="G18" s="151"/>
      <c r="H18" s="151"/>
      <c r="J18" s="125"/>
    </row>
    <row r="19" spans="1:11" s="124" customFormat="1" ht="27.75" customHeight="1" x14ac:dyDescent="0.25">
      <c r="A19" s="106"/>
      <c r="B19" s="107"/>
      <c r="C19" s="107"/>
      <c r="D19" s="108"/>
      <c r="E19" s="109"/>
      <c r="F19" s="110" t="s">
        <v>333</v>
      </c>
      <c r="G19" s="110" t="s">
        <v>334</v>
      </c>
      <c r="H19" s="111" t="s">
        <v>335</v>
      </c>
      <c r="J19" s="125"/>
      <c r="K19" s="125"/>
    </row>
    <row r="20" spans="1:11" s="124" customFormat="1" ht="22.5" customHeight="1" x14ac:dyDescent="0.25">
      <c r="A20" s="152" t="s">
        <v>3</v>
      </c>
      <c r="B20" s="153"/>
      <c r="C20" s="153"/>
      <c r="D20" s="153"/>
      <c r="E20" s="153"/>
      <c r="F20" s="119"/>
      <c r="G20" s="119"/>
      <c r="H20" s="119"/>
      <c r="J20" s="125"/>
    </row>
    <row r="21" spans="1:11" s="124" customFormat="1" ht="33.75" customHeight="1" x14ac:dyDescent="0.25">
      <c r="A21" s="152" t="s">
        <v>4</v>
      </c>
      <c r="B21" s="153"/>
      <c r="C21" s="153"/>
      <c r="D21" s="153"/>
      <c r="E21" s="153"/>
      <c r="F21" s="119"/>
      <c r="G21" s="119"/>
      <c r="H21" s="119"/>
    </row>
    <row r="22" spans="1:11" s="124" customFormat="1" ht="22.5" customHeight="1" x14ac:dyDescent="0.25">
      <c r="A22" s="154" t="s">
        <v>5</v>
      </c>
      <c r="B22" s="155"/>
      <c r="C22" s="155"/>
      <c r="D22" s="155"/>
      <c r="E22" s="155"/>
      <c r="F22" s="113">
        <f>F20-F21</f>
        <v>0</v>
      </c>
      <c r="G22" s="113">
        <f>G20-G21</f>
        <v>0</v>
      </c>
      <c r="H22" s="113">
        <f>H20-H21</f>
        <v>0</v>
      </c>
      <c r="J22" s="126"/>
      <c r="K22" s="125"/>
    </row>
    <row r="23" spans="1:11" s="124" customFormat="1" ht="25.5" customHeight="1" x14ac:dyDescent="0.25">
      <c r="A23" s="149"/>
      <c r="B23" s="150"/>
      <c r="C23" s="150"/>
      <c r="D23" s="150"/>
      <c r="E23" s="150"/>
      <c r="F23" s="151"/>
      <c r="G23" s="151"/>
      <c r="H23" s="151"/>
    </row>
    <row r="24" spans="1:11" s="124" customFormat="1" ht="22.5" customHeight="1" x14ac:dyDescent="0.25">
      <c r="A24" s="156" t="s">
        <v>6</v>
      </c>
      <c r="B24" s="153"/>
      <c r="C24" s="153"/>
      <c r="D24" s="153"/>
      <c r="E24" s="153"/>
      <c r="F24" s="119">
        <f>IF((F13+F17+F22)&lt;&gt;0,"NESLAGANJE ZBROJA",(F13+F17+F22))</f>
        <v>0</v>
      </c>
      <c r="G24" s="119">
        <f>IF((G13+G17+G22)&lt;&gt;0,"NESLAGANJE ZBROJA",(G13+G17+G22))</f>
        <v>0</v>
      </c>
      <c r="H24" s="119">
        <f>IF((H13+H17+H22)&lt;&gt;0,"NESLAGANJE ZBROJA",(H13+H17+H22))</f>
        <v>0</v>
      </c>
    </row>
    <row r="25" spans="1:11" s="124" customFormat="1" ht="18" customHeight="1" x14ac:dyDescent="0.25">
      <c r="A25" s="127"/>
      <c r="B25" s="105"/>
      <c r="C25" s="105"/>
      <c r="D25" s="105"/>
      <c r="E25" s="105"/>
    </row>
    <row r="26" spans="1:11" ht="42" customHeight="1" x14ac:dyDescent="0.25">
      <c r="A26" s="147" t="s">
        <v>329</v>
      </c>
      <c r="B26" s="148"/>
      <c r="C26" s="148"/>
      <c r="D26" s="148"/>
      <c r="E26" s="148"/>
      <c r="F26" s="148"/>
      <c r="G26" s="148"/>
      <c r="H26" s="148"/>
    </row>
    <row r="27" spans="1:11" x14ac:dyDescent="0.2">
      <c r="E27" s="128"/>
    </row>
    <row r="31" spans="1:11" x14ac:dyDescent="0.2">
      <c r="F31" s="30"/>
      <c r="G31" s="30"/>
      <c r="H31" s="30"/>
    </row>
    <row r="32" spans="1:11" x14ac:dyDescent="0.2">
      <c r="F32" s="30"/>
      <c r="G32" s="30"/>
      <c r="H32" s="30"/>
    </row>
    <row r="33" spans="5:8" x14ac:dyDescent="0.2">
      <c r="E33" s="129"/>
      <c r="F33" s="32"/>
      <c r="G33" s="32"/>
      <c r="H33" s="32"/>
    </row>
    <row r="34" spans="5:8" x14ac:dyDescent="0.2">
      <c r="E34" s="129"/>
      <c r="F34" s="30"/>
      <c r="G34" s="30"/>
      <c r="H34" s="30"/>
    </row>
    <row r="35" spans="5:8" x14ac:dyDescent="0.2">
      <c r="E35" s="129"/>
      <c r="F35" s="30"/>
      <c r="G35" s="30"/>
      <c r="H35" s="30"/>
    </row>
    <row r="36" spans="5:8" x14ac:dyDescent="0.2">
      <c r="E36" s="129"/>
      <c r="F36" s="30"/>
      <c r="G36" s="30"/>
      <c r="H36" s="30"/>
    </row>
    <row r="37" spans="5:8" x14ac:dyDescent="0.2">
      <c r="E37" s="129"/>
      <c r="F37" s="30"/>
      <c r="G37" s="30"/>
      <c r="H37" s="30"/>
    </row>
    <row r="38" spans="5:8" x14ac:dyDescent="0.2">
      <c r="E38" s="129"/>
    </row>
    <row r="43" spans="5:8" x14ac:dyDescent="0.2">
      <c r="F43" s="30"/>
    </row>
    <row r="44" spans="5:8" x14ac:dyDescent="0.2">
      <c r="F44" s="30"/>
    </row>
    <row r="45" spans="5:8" x14ac:dyDescent="0.2">
      <c r="F45" s="30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view="pageBreakPreview" topLeftCell="B1" zoomScale="60" zoomScaleNormal="100" workbookViewId="0">
      <selection activeCell="D4" sqref="D4"/>
    </sheetView>
  </sheetViews>
  <sheetFormatPr defaultColWidth="9.140625" defaultRowHeight="12" x14ac:dyDescent="0.2"/>
  <cols>
    <col min="1" max="1" width="9.28515625" style="44" hidden="1" customWidth="1"/>
    <col min="2" max="2" width="11.28515625" style="51" customWidth="1"/>
    <col min="3" max="3" width="67" style="93" customWidth="1"/>
    <col min="4" max="6" width="15.7109375" style="61" customWidth="1"/>
    <col min="7" max="16384" width="9.140625" style="55"/>
  </cols>
  <sheetData>
    <row r="1" spans="1:6" ht="12.75" thickBot="1" x14ac:dyDescent="0.25">
      <c r="C1" s="172"/>
      <c r="D1" s="173"/>
      <c r="E1" s="173"/>
      <c r="F1" s="173"/>
    </row>
    <row r="2" spans="1:6" ht="39" thickBot="1" x14ac:dyDescent="0.25">
      <c r="A2" s="44" t="s">
        <v>37</v>
      </c>
      <c r="B2" s="54" t="s">
        <v>38</v>
      </c>
      <c r="C2" s="91" t="s">
        <v>18</v>
      </c>
      <c r="D2" s="56" t="s">
        <v>337</v>
      </c>
      <c r="E2" s="56" t="s">
        <v>330</v>
      </c>
      <c r="F2" s="56" t="s">
        <v>338</v>
      </c>
    </row>
    <row r="3" spans="1:6" s="47" customFormat="1" ht="12.75" x14ac:dyDescent="0.2">
      <c r="A3" s="45">
        <f>LEN(B3)</f>
        <v>1</v>
      </c>
      <c r="B3" s="52">
        <v>6</v>
      </c>
      <c r="C3" s="92" t="s">
        <v>226</v>
      </c>
      <c r="D3" s="46">
        <f>D4+D40+D57+D63+D72+D83</f>
        <v>612060</v>
      </c>
      <c r="E3" s="46">
        <f>E4+E40+E57+E63+E72+E83</f>
        <v>618460</v>
      </c>
      <c r="F3" s="46">
        <f>F4+F40+F57+F63+F72+F83</f>
        <v>618460</v>
      </c>
    </row>
    <row r="4" spans="1:6" s="49" customFormat="1" ht="12.75" x14ac:dyDescent="0.2">
      <c r="A4" s="48">
        <f t="shared" ref="A4:A77" si="0">LEN(B4)</f>
        <v>2</v>
      </c>
      <c r="B4" s="52">
        <v>63</v>
      </c>
      <c r="C4" s="92" t="s">
        <v>227</v>
      </c>
      <c r="D4" s="46">
        <f>D5+D8+D20+D31</f>
        <v>0</v>
      </c>
      <c r="E4" s="46">
        <f t="shared" ref="E4:F4" si="1">E5+E8</f>
        <v>0</v>
      </c>
      <c r="F4" s="46">
        <f t="shared" si="1"/>
        <v>0</v>
      </c>
    </row>
    <row r="5" spans="1:6" s="49" customFormat="1" ht="12.75" x14ac:dyDescent="0.2">
      <c r="A5" s="48">
        <f t="shared" si="0"/>
        <v>3</v>
      </c>
      <c r="B5" s="52">
        <v>631</v>
      </c>
      <c r="C5" s="94" t="s">
        <v>228</v>
      </c>
      <c r="D5" s="83">
        <f>D6</f>
        <v>0</v>
      </c>
      <c r="E5" s="83">
        <f t="shared" ref="E5:F5" si="2">E6</f>
        <v>0</v>
      </c>
      <c r="F5" s="83">
        <f t="shared" si="2"/>
        <v>0</v>
      </c>
    </row>
    <row r="6" spans="1:6" s="58" customFormat="1" ht="12.75" x14ac:dyDescent="0.2">
      <c r="A6" s="44">
        <f t="shared" si="0"/>
        <v>4</v>
      </c>
      <c r="B6" s="53">
        <v>6311</v>
      </c>
      <c r="C6" s="95" t="s">
        <v>229</v>
      </c>
      <c r="D6" s="57">
        <f>D7</f>
        <v>0</v>
      </c>
      <c r="E6" s="57">
        <f t="shared" ref="E6:F6" si="3">E7</f>
        <v>0</v>
      </c>
      <c r="F6" s="57">
        <f t="shared" si="3"/>
        <v>0</v>
      </c>
    </row>
    <row r="7" spans="1:6" s="87" customFormat="1" ht="12.75" x14ac:dyDescent="0.2">
      <c r="A7" s="84">
        <f t="shared" si="0"/>
        <v>5</v>
      </c>
      <c r="B7" s="85">
        <v>63111</v>
      </c>
      <c r="C7" s="96" t="s">
        <v>230</v>
      </c>
      <c r="D7" s="86"/>
      <c r="E7" s="86"/>
      <c r="F7" s="86"/>
    </row>
    <row r="8" spans="1:6" s="49" customFormat="1" ht="12.75" x14ac:dyDescent="0.2">
      <c r="A8" s="48">
        <f t="shared" si="0"/>
        <v>3</v>
      </c>
      <c r="B8" s="52">
        <v>632</v>
      </c>
      <c r="C8" s="94" t="s">
        <v>231</v>
      </c>
      <c r="D8" s="83">
        <f>D9</f>
        <v>0</v>
      </c>
      <c r="E8" s="83">
        <f t="shared" ref="E8:F8" si="4">E9</f>
        <v>0</v>
      </c>
      <c r="F8" s="83">
        <f t="shared" si="4"/>
        <v>0</v>
      </c>
    </row>
    <row r="9" spans="1:6" s="58" customFormat="1" ht="12.75" x14ac:dyDescent="0.2">
      <c r="A9" s="44">
        <f t="shared" si="0"/>
        <v>4</v>
      </c>
      <c r="B9" s="53">
        <v>6321</v>
      </c>
      <c r="C9" s="95" t="s">
        <v>232</v>
      </c>
      <c r="D9" s="57">
        <f>SUM(D10)</f>
        <v>0</v>
      </c>
      <c r="E9" s="57">
        <f t="shared" ref="E9:F9" si="5">SUM(E10)</f>
        <v>0</v>
      </c>
      <c r="F9" s="57">
        <f t="shared" si="5"/>
        <v>0</v>
      </c>
    </row>
    <row r="10" spans="1:6" s="87" customFormat="1" ht="12.75" x14ac:dyDescent="0.2">
      <c r="A10" s="84">
        <f t="shared" si="0"/>
        <v>5</v>
      </c>
      <c r="B10" s="85">
        <v>63211</v>
      </c>
      <c r="C10" s="96" t="s">
        <v>232</v>
      </c>
      <c r="D10" s="86"/>
      <c r="E10" s="86"/>
      <c r="F10" s="86"/>
    </row>
    <row r="11" spans="1:6" s="87" customFormat="1" ht="12.75" x14ac:dyDescent="0.2">
      <c r="A11" s="84"/>
      <c r="B11" s="52">
        <v>634</v>
      </c>
      <c r="C11" s="94" t="s">
        <v>341</v>
      </c>
      <c r="D11" s="83">
        <f>D12</f>
        <v>7314.24</v>
      </c>
      <c r="E11" s="83">
        <f t="shared" ref="E11:F11" si="6">E12</f>
        <v>7314.24</v>
      </c>
      <c r="F11" s="83">
        <f t="shared" si="6"/>
        <v>7314.24</v>
      </c>
    </row>
    <row r="12" spans="1:6" s="87" customFormat="1" ht="12.75" x14ac:dyDescent="0.2">
      <c r="A12" s="84"/>
      <c r="B12" s="85">
        <v>63414</v>
      </c>
      <c r="C12" s="96" t="s">
        <v>340</v>
      </c>
      <c r="D12" s="86">
        <v>7314.24</v>
      </c>
      <c r="E12" s="86">
        <v>7314.24</v>
      </c>
      <c r="F12" s="86">
        <v>7314.24</v>
      </c>
    </row>
    <row r="13" spans="1:6" s="49" customFormat="1" ht="12.75" x14ac:dyDescent="0.2">
      <c r="A13" s="48">
        <f t="shared" si="0"/>
        <v>3</v>
      </c>
      <c r="B13" s="52">
        <v>636</v>
      </c>
      <c r="C13" s="94" t="s">
        <v>233</v>
      </c>
      <c r="D13" s="83">
        <f>D14+D17</f>
        <v>5700917.1799999997</v>
      </c>
      <c r="E13" s="83">
        <f>E14+E17</f>
        <v>5700917.1799999997</v>
      </c>
      <c r="F13" s="83">
        <f>F14+F17</f>
        <v>5700917.1799999997</v>
      </c>
    </row>
    <row r="14" spans="1:6" s="58" customFormat="1" ht="12.75" x14ac:dyDescent="0.2">
      <c r="A14" s="44">
        <f t="shared" si="0"/>
        <v>4</v>
      </c>
      <c r="B14" s="53">
        <v>6361</v>
      </c>
      <c r="C14" s="95" t="s">
        <v>234</v>
      </c>
      <c r="D14" s="57">
        <f>D15+D16</f>
        <v>5700917.1799999997</v>
      </c>
      <c r="E14" s="57">
        <f t="shared" ref="E14:F14" si="7">E15+E16</f>
        <v>5700917.1799999997</v>
      </c>
      <c r="F14" s="57">
        <f t="shared" si="7"/>
        <v>5700917.1799999997</v>
      </c>
    </row>
    <row r="15" spans="1:6" s="87" customFormat="1" ht="24" x14ac:dyDescent="0.2">
      <c r="A15" s="84">
        <f t="shared" si="0"/>
        <v>5</v>
      </c>
      <c r="B15" s="85">
        <v>63612</v>
      </c>
      <c r="C15" s="96" t="s">
        <v>294</v>
      </c>
      <c r="D15" s="86">
        <f>5695917.18+5000</f>
        <v>5700917.1799999997</v>
      </c>
      <c r="E15" s="86">
        <f t="shared" ref="E15:F15" si="8">5695917.18+5000</f>
        <v>5700917.1799999997</v>
      </c>
      <c r="F15" s="86">
        <f t="shared" si="8"/>
        <v>5700917.1799999997</v>
      </c>
    </row>
    <row r="16" spans="1:6" s="87" customFormat="1" ht="24" x14ac:dyDescent="0.2">
      <c r="A16" s="84"/>
      <c r="B16" s="85">
        <v>63613</v>
      </c>
      <c r="C16" s="96" t="s">
        <v>295</v>
      </c>
      <c r="D16" s="86"/>
      <c r="E16" s="86"/>
      <c r="F16" s="86"/>
    </row>
    <row r="17" spans="1:6" s="58" customFormat="1" ht="25.5" x14ac:dyDescent="0.2">
      <c r="A17" s="44">
        <f t="shared" si="0"/>
        <v>4</v>
      </c>
      <c r="B17" s="53">
        <v>6362</v>
      </c>
      <c r="C17" s="95" t="s">
        <v>235</v>
      </c>
      <c r="D17" s="57">
        <f>D18+D19</f>
        <v>0</v>
      </c>
      <c r="E17" s="57">
        <f t="shared" ref="E17:F17" si="9">E18+E19</f>
        <v>0</v>
      </c>
      <c r="F17" s="57">
        <f t="shared" si="9"/>
        <v>0</v>
      </c>
    </row>
    <row r="18" spans="1:6" s="87" customFormat="1" ht="24" x14ac:dyDescent="0.2">
      <c r="A18" s="84">
        <f t="shared" si="0"/>
        <v>5</v>
      </c>
      <c r="B18" s="85">
        <v>63622</v>
      </c>
      <c r="C18" s="96" t="s">
        <v>296</v>
      </c>
      <c r="D18" s="86"/>
      <c r="E18" s="86"/>
      <c r="F18" s="86"/>
    </row>
    <row r="19" spans="1:6" s="87" customFormat="1" ht="24" x14ac:dyDescent="0.2">
      <c r="A19" s="84">
        <f t="shared" si="0"/>
        <v>5</v>
      </c>
      <c r="B19" s="85">
        <v>63623</v>
      </c>
      <c r="C19" s="96" t="s">
        <v>297</v>
      </c>
      <c r="D19" s="86"/>
      <c r="E19" s="86"/>
      <c r="F19" s="86"/>
    </row>
    <row r="20" spans="1:6" s="87" customFormat="1" ht="12.75" x14ac:dyDescent="0.2">
      <c r="A20" s="84">
        <f t="shared" si="0"/>
        <v>3</v>
      </c>
      <c r="B20" s="52">
        <v>638</v>
      </c>
      <c r="C20" s="94" t="s">
        <v>315</v>
      </c>
      <c r="D20" s="83">
        <f>D21+D26</f>
        <v>0</v>
      </c>
      <c r="E20" s="83">
        <f t="shared" ref="E20:F20" si="10">E21+E26</f>
        <v>0</v>
      </c>
      <c r="F20" s="83">
        <f t="shared" si="10"/>
        <v>0</v>
      </c>
    </row>
    <row r="21" spans="1:6" s="87" customFormat="1" ht="12.75" x14ac:dyDescent="0.2">
      <c r="A21" s="44">
        <f t="shared" si="0"/>
        <v>4</v>
      </c>
      <c r="B21" s="53">
        <v>6381</v>
      </c>
      <c r="C21" s="95" t="s">
        <v>316</v>
      </c>
      <c r="D21" s="57">
        <f>D22+D23+D24+D25</f>
        <v>0</v>
      </c>
      <c r="E21" s="57">
        <f t="shared" ref="E21:F21" si="11">E22+E23+E24+E25</f>
        <v>0</v>
      </c>
      <c r="F21" s="57">
        <f t="shared" si="11"/>
        <v>0</v>
      </c>
    </row>
    <row r="22" spans="1:6" s="87" customFormat="1" ht="12.75" x14ac:dyDescent="0.2">
      <c r="A22" s="84">
        <f t="shared" si="0"/>
        <v>5</v>
      </c>
      <c r="B22" s="85">
        <v>63811</v>
      </c>
      <c r="C22" s="96" t="s">
        <v>298</v>
      </c>
      <c r="D22" s="86"/>
      <c r="E22" s="86"/>
      <c r="F22" s="86"/>
    </row>
    <row r="23" spans="1:6" s="87" customFormat="1" ht="12.75" x14ac:dyDescent="0.2">
      <c r="A23" s="84">
        <f t="shared" si="0"/>
        <v>5</v>
      </c>
      <c r="B23" s="85">
        <v>63812</v>
      </c>
      <c r="C23" s="96" t="s">
        <v>299</v>
      </c>
      <c r="D23" s="86"/>
      <c r="E23" s="86"/>
      <c r="F23" s="86"/>
    </row>
    <row r="24" spans="1:6" s="87" customFormat="1" ht="24" x14ac:dyDescent="0.2">
      <c r="A24" s="84">
        <f t="shared" si="0"/>
        <v>5</v>
      </c>
      <c r="B24" s="85" t="s">
        <v>300</v>
      </c>
      <c r="C24" s="96" t="s">
        <v>301</v>
      </c>
      <c r="D24" s="86"/>
      <c r="E24" s="86"/>
      <c r="F24" s="86"/>
    </row>
    <row r="25" spans="1:6" s="87" customFormat="1" ht="24" x14ac:dyDescent="0.2">
      <c r="A25" s="84">
        <f t="shared" si="0"/>
        <v>5</v>
      </c>
      <c r="B25" s="85" t="s">
        <v>302</v>
      </c>
      <c r="C25" s="96" t="s">
        <v>303</v>
      </c>
      <c r="D25" s="86"/>
      <c r="E25" s="86"/>
      <c r="F25" s="86"/>
    </row>
    <row r="26" spans="1:6" s="87" customFormat="1" ht="12.75" x14ac:dyDescent="0.2">
      <c r="A26" s="84">
        <f t="shared" si="0"/>
        <v>4</v>
      </c>
      <c r="B26" s="53">
        <v>6382</v>
      </c>
      <c r="C26" s="95" t="s">
        <v>317</v>
      </c>
      <c r="D26" s="57">
        <f>D27+D28+D29+D30</f>
        <v>0</v>
      </c>
      <c r="E26" s="57">
        <f t="shared" ref="E26:F26" si="12">E27+E28+E29+E30</f>
        <v>0</v>
      </c>
      <c r="F26" s="57">
        <f t="shared" si="12"/>
        <v>0</v>
      </c>
    </row>
    <row r="27" spans="1:6" s="87" customFormat="1" ht="12.75" x14ac:dyDescent="0.2">
      <c r="A27" s="84">
        <f t="shared" si="0"/>
        <v>5</v>
      </c>
      <c r="B27" s="85">
        <v>63821</v>
      </c>
      <c r="C27" s="96" t="s">
        <v>304</v>
      </c>
      <c r="D27" s="86"/>
      <c r="E27" s="86"/>
      <c r="F27" s="86"/>
    </row>
    <row r="28" spans="1:6" s="87" customFormat="1" ht="12.75" x14ac:dyDescent="0.2">
      <c r="A28" s="84">
        <f t="shared" si="0"/>
        <v>5</v>
      </c>
      <c r="B28" s="85">
        <v>63822</v>
      </c>
      <c r="C28" s="96" t="s">
        <v>305</v>
      </c>
      <c r="D28" s="86"/>
      <c r="E28" s="86"/>
      <c r="F28" s="86"/>
    </row>
    <row r="29" spans="1:6" s="87" customFormat="1" ht="24" x14ac:dyDescent="0.2">
      <c r="A29" s="84">
        <f t="shared" si="0"/>
        <v>5</v>
      </c>
      <c r="B29" s="85" t="s">
        <v>306</v>
      </c>
      <c r="C29" s="96" t="s">
        <v>307</v>
      </c>
      <c r="D29" s="86"/>
      <c r="E29" s="86"/>
      <c r="F29" s="86"/>
    </row>
    <row r="30" spans="1:6" s="87" customFormat="1" ht="24" x14ac:dyDescent="0.2">
      <c r="A30" s="84">
        <f t="shared" si="0"/>
        <v>5</v>
      </c>
      <c r="B30" s="85" t="s">
        <v>308</v>
      </c>
      <c r="C30" s="96" t="s">
        <v>309</v>
      </c>
      <c r="D30" s="86"/>
      <c r="E30" s="86"/>
      <c r="F30" s="86"/>
    </row>
    <row r="31" spans="1:6" s="87" customFormat="1" ht="12.75" x14ac:dyDescent="0.2">
      <c r="A31" s="84">
        <f t="shared" si="0"/>
        <v>3</v>
      </c>
      <c r="B31" s="52">
        <v>639</v>
      </c>
      <c r="C31" s="94" t="s">
        <v>310</v>
      </c>
      <c r="D31" s="83">
        <f>D32+D34+D36+D38</f>
        <v>0</v>
      </c>
      <c r="E31" s="83">
        <f t="shared" ref="E31:F31" si="13">E32+E34+E36+E38</f>
        <v>0</v>
      </c>
      <c r="F31" s="83">
        <f t="shared" si="13"/>
        <v>0</v>
      </c>
    </row>
    <row r="32" spans="1:6" s="87" customFormat="1" ht="12.75" x14ac:dyDescent="0.2">
      <c r="A32" s="84">
        <f t="shared" si="0"/>
        <v>4</v>
      </c>
      <c r="B32" s="85">
        <v>6391</v>
      </c>
      <c r="C32" s="96" t="s">
        <v>311</v>
      </c>
      <c r="D32" s="57">
        <f>D33</f>
        <v>0</v>
      </c>
      <c r="E32" s="57">
        <f t="shared" ref="E32:F32" si="14">E33</f>
        <v>0</v>
      </c>
      <c r="F32" s="57">
        <f t="shared" si="14"/>
        <v>0</v>
      </c>
    </row>
    <row r="33" spans="1:6" s="87" customFormat="1" ht="12.75" x14ac:dyDescent="0.2">
      <c r="A33" s="84">
        <f t="shared" si="0"/>
        <v>5</v>
      </c>
      <c r="B33" s="85">
        <v>63911</v>
      </c>
      <c r="C33" s="96" t="s">
        <v>311</v>
      </c>
      <c r="D33" s="86"/>
      <c r="E33" s="86"/>
      <c r="F33" s="86"/>
    </row>
    <row r="34" spans="1:6" s="87" customFormat="1" ht="12.75" x14ac:dyDescent="0.2">
      <c r="A34" s="84">
        <f t="shared" si="0"/>
        <v>4</v>
      </c>
      <c r="B34" s="85">
        <v>3692</v>
      </c>
      <c r="C34" s="96" t="s">
        <v>312</v>
      </c>
      <c r="D34" s="57">
        <f>D35</f>
        <v>0</v>
      </c>
      <c r="E34" s="57">
        <f t="shared" ref="E34:F34" si="15">E35</f>
        <v>0</v>
      </c>
      <c r="F34" s="57">
        <f t="shared" si="15"/>
        <v>0</v>
      </c>
    </row>
    <row r="35" spans="1:6" s="87" customFormat="1" ht="12.75" x14ac:dyDescent="0.2">
      <c r="A35" s="84">
        <f t="shared" si="0"/>
        <v>5</v>
      </c>
      <c r="B35" s="85">
        <v>63921</v>
      </c>
      <c r="C35" s="96" t="s">
        <v>312</v>
      </c>
      <c r="D35" s="86"/>
      <c r="E35" s="86"/>
      <c r="F35" s="86"/>
    </row>
    <row r="36" spans="1:6" s="87" customFormat="1" ht="24" x14ac:dyDescent="0.2">
      <c r="A36" s="84">
        <f t="shared" si="0"/>
        <v>4</v>
      </c>
      <c r="B36" s="85">
        <v>6393</v>
      </c>
      <c r="C36" s="96" t="s">
        <v>313</v>
      </c>
      <c r="D36" s="57">
        <f>D37</f>
        <v>0</v>
      </c>
      <c r="E36" s="57">
        <f t="shared" ref="E36:F36" si="16">E37</f>
        <v>0</v>
      </c>
      <c r="F36" s="57">
        <f t="shared" si="16"/>
        <v>0</v>
      </c>
    </row>
    <row r="37" spans="1:6" s="87" customFormat="1" ht="24" x14ac:dyDescent="0.2">
      <c r="A37" s="84">
        <f t="shared" si="0"/>
        <v>5</v>
      </c>
      <c r="B37" s="85">
        <v>63931</v>
      </c>
      <c r="C37" s="96" t="s">
        <v>313</v>
      </c>
      <c r="D37" s="86"/>
      <c r="E37" s="86"/>
      <c r="F37" s="86"/>
    </row>
    <row r="38" spans="1:6" s="87" customFormat="1" ht="25.5" x14ac:dyDescent="0.2">
      <c r="A38" s="44">
        <f t="shared" si="0"/>
        <v>4</v>
      </c>
      <c r="B38" s="53">
        <v>6394</v>
      </c>
      <c r="C38" s="95" t="s">
        <v>314</v>
      </c>
      <c r="D38" s="57">
        <f>D39</f>
        <v>0</v>
      </c>
      <c r="E38" s="57">
        <f t="shared" ref="E38:F38" si="17">E39</f>
        <v>0</v>
      </c>
      <c r="F38" s="57">
        <f t="shared" si="17"/>
        <v>0</v>
      </c>
    </row>
    <row r="39" spans="1:6" s="87" customFormat="1" ht="24" x14ac:dyDescent="0.2">
      <c r="A39" s="84">
        <f t="shared" si="0"/>
        <v>5</v>
      </c>
      <c r="B39" s="85">
        <v>63941</v>
      </c>
      <c r="C39" s="96" t="s">
        <v>314</v>
      </c>
      <c r="D39" s="86"/>
      <c r="E39" s="86"/>
      <c r="F39" s="86"/>
    </row>
    <row r="40" spans="1:6" s="49" customFormat="1" ht="12.75" x14ac:dyDescent="0.2">
      <c r="A40" s="48">
        <f t="shared" si="0"/>
        <v>2</v>
      </c>
      <c r="B40" s="52">
        <v>64</v>
      </c>
      <c r="C40" s="92" t="s">
        <v>236</v>
      </c>
      <c r="D40" s="46">
        <f>D41+D49</f>
        <v>300</v>
      </c>
      <c r="E40" s="46">
        <f>E41+E49</f>
        <v>300</v>
      </c>
      <c r="F40" s="46">
        <f>F41+F49</f>
        <v>300</v>
      </c>
    </row>
    <row r="41" spans="1:6" s="49" customFormat="1" ht="12.75" x14ac:dyDescent="0.2">
      <c r="A41" s="48">
        <f t="shared" si="0"/>
        <v>3</v>
      </c>
      <c r="B41" s="52">
        <v>641</v>
      </c>
      <c r="C41" s="94" t="s">
        <v>237</v>
      </c>
      <c r="D41" s="83">
        <f>D42+D45+D47</f>
        <v>300</v>
      </c>
      <c r="E41" s="83">
        <f t="shared" ref="E41:F41" si="18">E42+E45+E47</f>
        <v>300</v>
      </c>
      <c r="F41" s="83">
        <f t="shared" si="18"/>
        <v>300</v>
      </c>
    </row>
    <row r="42" spans="1:6" s="58" customFormat="1" ht="12.75" x14ac:dyDescent="0.2">
      <c r="A42" s="44">
        <f t="shared" si="0"/>
        <v>4</v>
      </c>
      <c r="B42" s="53">
        <v>6413</v>
      </c>
      <c r="C42" s="95" t="s">
        <v>238</v>
      </c>
      <c r="D42" s="57">
        <f>D43+D44</f>
        <v>300</v>
      </c>
      <c r="E42" s="57">
        <f t="shared" ref="E42:F42" si="19">E43+E44</f>
        <v>300</v>
      </c>
      <c r="F42" s="57">
        <f t="shared" si="19"/>
        <v>300</v>
      </c>
    </row>
    <row r="43" spans="1:6" s="87" customFormat="1" ht="12.75" x14ac:dyDescent="0.2">
      <c r="A43" s="84">
        <f t="shared" si="0"/>
        <v>5</v>
      </c>
      <c r="B43" s="85">
        <v>64131</v>
      </c>
      <c r="C43" s="96" t="s">
        <v>239</v>
      </c>
      <c r="D43" s="86"/>
      <c r="E43" s="86"/>
      <c r="F43" s="86"/>
    </row>
    <row r="44" spans="1:6" s="87" customFormat="1" ht="12.75" x14ac:dyDescent="0.2">
      <c r="A44" s="84">
        <f t="shared" si="0"/>
        <v>5</v>
      </c>
      <c r="B44" s="85">
        <v>64132</v>
      </c>
      <c r="C44" s="96" t="s">
        <v>240</v>
      </c>
      <c r="D44" s="86">
        <v>300</v>
      </c>
      <c r="E44" s="86">
        <v>300</v>
      </c>
      <c r="F44" s="86">
        <v>300</v>
      </c>
    </row>
    <row r="45" spans="1:6" s="58" customFormat="1" ht="12.75" x14ac:dyDescent="0.2">
      <c r="A45" s="44">
        <f t="shared" si="0"/>
        <v>4</v>
      </c>
      <c r="B45" s="53">
        <v>6415</v>
      </c>
      <c r="C45" s="95" t="s">
        <v>241</v>
      </c>
      <c r="D45" s="57">
        <f>D46</f>
        <v>0</v>
      </c>
      <c r="E45" s="57">
        <f t="shared" ref="E45:F45" si="20">E46</f>
        <v>0</v>
      </c>
      <c r="F45" s="57">
        <f t="shared" si="20"/>
        <v>0</v>
      </c>
    </row>
    <row r="46" spans="1:6" s="87" customFormat="1" ht="12.75" x14ac:dyDescent="0.2">
      <c r="A46" s="84">
        <f t="shared" si="0"/>
        <v>5</v>
      </c>
      <c r="B46" s="85">
        <v>64151</v>
      </c>
      <c r="C46" s="96" t="s">
        <v>242</v>
      </c>
      <c r="D46" s="86"/>
      <c r="E46" s="86"/>
      <c r="F46" s="86"/>
    </row>
    <row r="47" spans="1:6" s="58" customFormat="1" ht="12.75" x14ac:dyDescent="0.2">
      <c r="A47" s="44">
        <f t="shared" si="0"/>
        <v>4</v>
      </c>
      <c r="B47" s="53">
        <v>6419</v>
      </c>
      <c r="C47" s="95" t="s">
        <v>243</v>
      </c>
      <c r="D47" s="57">
        <f>D48</f>
        <v>0</v>
      </c>
      <c r="E47" s="57">
        <f t="shared" ref="E47:F47" si="21">E48</f>
        <v>0</v>
      </c>
      <c r="F47" s="57">
        <f t="shared" si="21"/>
        <v>0</v>
      </c>
    </row>
    <row r="48" spans="1:6" s="87" customFormat="1" ht="12.75" x14ac:dyDescent="0.2">
      <c r="A48" s="84">
        <f t="shared" si="0"/>
        <v>5</v>
      </c>
      <c r="B48" s="85">
        <v>64199</v>
      </c>
      <c r="C48" s="96" t="s">
        <v>243</v>
      </c>
      <c r="D48" s="86"/>
      <c r="E48" s="86"/>
      <c r="F48" s="86"/>
    </row>
    <row r="49" spans="1:6" s="49" customFormat="1" ht="12.75" x14ac:dyDescent="0.2">
      <c r="A49" s="48">
        <f t="shared" si="0"/>
        <v>3</v>
      </c>
      <c r="B49" s="52">
        <v>642</v>
      </c>
      <c r="C49" s="94" t="s">
        <v>244</v>
      </c>
      <c r="D49" s="83">
        <f>D50+D52+D55</f>
        <v>0</v>
      </c>
      <c r="E49" s="83">
        <f t="shared" ref="E49:F49" si="22">E50+E52+E55</f>
        <v>0</v>
      </c>
      <c r="F49" s="83">
        <f t="shared" si="22"/>
        <v>0</v>
      </c>
    </row>
    <row r="50" spans="1:6" s="60" customFormat="1" ht="12.75" x14ac:dyDescent="0.2">
      <c r="A50" s="44">
        <f t="shared" si="0"/>
        <v>4</v>
      </c>
      <c r="B50" s="53">
        <v>6421</v>
      </c>
      <c r="C50" s="95" t="s">
        <v>245</v>
      </c>
      <c r="D50" s="59">
        <f>SUM(D51:D51)</f>
        <v>0</v>
      </c>
      <c r="E50" s="59">
        <f>SUM(E51:E51)</f>
        <v>0</v>
      </c>
      <c r="F50" s="59">
        <f>SUM(F51:F51)</f>
        <v>0</v>
      </c>
    </row>
    <row r="51" spans="1:6" s="89" customFormat="1" ht="12.75" x14ac:dyDescent="0.2">
      <c r="A51" s="84">
        <f t="shared" si="0"/>
        <v>5</v>
      </c>
      <c r="B51" s="85">
        <v>64219</v>
      </c>
      <c r="C51" s="96" t="s">
        <v>246</v>
      </c>
      <c r="D51" s="88"/>
      <c r="E51" s="88"/>
      <c r="F51" s="88"/>
    </row>
    <row r="52" spans="1:6" s="58" customFormat="1" ht="12.75" x14ac:dyDescent="0.2">
      <c r="A52" s="44">
        <f t="shared" si="0"/>
        <v>4</v>
      </c>
      <c r="B52" s="53">
        <v>6422</v>
      </c>
      <c r="C52" s="95" t="s">
        <v>247</v>
      </c>
      <c r="D52" s="57">
        <f>SUM(D53:D54)</f>
        <v>0</v>
      </c>
      <c r="E52" s="57">
        <f>SUM(E53:E54)</f>
        <v>0</v>
      </c>
      <c r="F52" s="57">
        <f>SUM(F53:F54)</f>
        <v>0</v>
      </c>
    </row>
    <row r="53" spans="1:6" s="87" customFormat="1" ht="12.75" x14ac:dyDescent="0.2">
      <c r="A53" s="84">
        <f t="shared" si="0"/>
        <v>5</v>
      </c>
      <c r="B53" s="85">
        <v>64225</v>
      </c>
      <c r="C53" s="96" t="s">
        <v>248</v>
      </c>
      <c r="D53" s="86"/>
      <c r="E53" s="86"/>
      <c r="F53" s="86"/>
    </row>
    <row r="54" spans="1:6" s="87" customFormat="1" ht="12.75" x14ac:dyDescent="0.2">
      <c r="A54" s="84">
        <f t="shared" si="0"/>
        <v>5</v>
      </c>
      <c r="B54" s="85">
        <v>64229</v>
      </c>
      <c r="C54" s="96" t="s">
        <v>249</v>
      </c>
      <c r="D54" s="90"/>
      <c r="E54" s="90"/>
      <c r="F54" s="90"/>
    </row>
    <row r="55" spans="1:6" s="58" customFormat="1" ht="12.75" x14ac:dyDescent="0.2">
      <c r="A55" s="44">
        <f t="shared" si="0"/>
        <v>4</v>
      </c>
      <c r="B55" s="53">
        <v>6429</v>
      </c>
      <c r="C55" s="95" t="s">
        <v>250</v>
      </c>
      <c r="D55" s="57">
        <f>D56</f>
        <v>0</v>
      </c>
      <c r="E55" s="57">
        <f t="shared" ref="E55:F55" si="23">E56</f>
        <v>0</v>
      </c>
      <c r="F55" s="57">
        <f t="shared" si="23"/>
        <v>0</v>
      </c>
    </row>
    <row r="56" spans="1:6" s="87" customFormat="1" ht="12.75" x14ac:dyDescent="0.2">
      <c r="A56" s="84">
        <f t="shared" si="0"/>
        <v>5</v>
      </c>
      <c r="B56" s="85">
        <v>64299</v>
      </c>
      <c r="C56" s="96" t="s">
        <v>250</v>
      </c>
      <c r="D56" s="86"/>
      <c r="E56" s="86"/>
      <c r="F56" s="86"/>
    </row>
    <row r="57" spans="1:6" s="49" customFormat="1" ht="25.5" x14ac:dyDescent="0.2">
      <c r="A57" s="48">
        <f t="shared" si="0"/>
        <v>2</v>
      </c>
      <c r="B57" s="52">
        <v>65</v>
      </c>
      <c r="C57" s="92" t="s">
        <v>251</v>
      </c>
      <c r="D57" s="46">
        <f>D58</f>
        <v>25000</v>
      </c>
      <c r="E57" s="46">
        <f t="shared" ref="E57:F57" si="24">E58</f>
        <v>25000</v>
      </c>
      <c r="F57" s="46">
        <f t="shared" si="24"/>
        <v>25000</v>
      </c>
    </row>
    <row r="58" spans="1:6" s="49" customFormat="1" ht="12.75" x14ac:dyDescent="0.2">
      <c r="A58" s="48">
        <f t="shared" si="0"/>
        <v>3</v>
      </c>
      <c r="B58" s="52">
        <v>652</v>
      </c>
      <c r="C58" s="94" t="s">
        <v>252</v>
      </c>
      <c r="D58" s="83">
        <f>D59</f>
        <v>25000</v>
      </c>
      <c r="E58" s="83">
        <f t="shared" ref="E58:F58" si="25">E59</f>
        <v>25000</v>
      </c>
      <c r="F58" s="83">
        <f t="shared" si="25"/>
        <v>25000</v>
      </c>
    </row>
    <row r="59" spans="1:6" s="58" customFormat="1" ht="12.75" x14ac:dyDescent="0.2">
      <c r="A59" s="44">
        <f t="shared" si="0"/>
        <v>4</v>
      </c>
      <c r="B59" s="53">
        <v>6526</v>
      </c>
      <c r="C59" s="95" t="s">
        <v>253</v>
      </c>
      <c r="D59" s="57">
        <f>D60+D61+D62</f>
        <v>25000</v>
      </c>
      <c r="E59" s="57">
        <f t="shared" ref="E59:F59" si="26">E60+E61+E62</f>
        <v>25000</v>
      </c>
      <c r="F59" s="57">
        <f t="shared" si="26"/>
        <v>25000</v>
      </c>
    </row>
    <row r="60" spans="1:6" s="87" customFormat="1" ht="12.75" x14ac:dyDescent="0.2">
      <c r="A60" s="84">
        <f t="shared" si="0"/>
        <v>5</v>
      </c>
      <c r="B60" s="85">
        <v>65267</v>
      </c>
      <c r="C60" s="96" t="s">
        <v>254</v>
      </c>
      <c r="D60" s="86"/>
      <c r="E60" s="86"/>
      <c r="F60" s="86"/>
    </row>
    <row r="61" spans="1:6" s="87" customFormat="1" ht="12.75" x14ac:dyDescent="0.2">
      <c r="A61" s="84">
        <f t="shared" si="0"/>
        <v>5</v>
      </c>
      <c r="B61" s="85">
        <v>65268</v>
      </c>
      <c r="C61" s="96" t="s">
        <v>255</v>
      </c>
      <c r="D61" s="86">
        <v>25000</v>
      </c>
      <c r="E61" s="86">
        <v>25000</v>
      </c>
      <c r="F61" s="86">
        <v>25000</v>
      </c>
    </row>
    <row r="62" spans="1:6" s="87" customFormat="1" ht="12.75" x14ac:dyDescent="0.2">
      <c r="A62" s="84">
        <f t="shared" si="0"/>
        <v>5</v>
      </c>
      <c r="B62" s="85">
        <v>65269</v>
      </c>
      <c r="C62" s="96" t="s">
        <v>256</v>
      </c>
      <c r="D62" s="86"/>
      <c r="E62" s="86"/>
      <c r="F62" s="86"/>
    </row>
    <row r="63" spans="1:6" s="49" customFormat="1" ht="25.5" x14ac:dyDescent="0.2">
      <c r="A63" s="48">
        <f t="shared" si="0"/>
        <v>2</v>
      </c>
      <c r="B63" s="52">
        <v>66</v>
      </c>
      <c r="C63" s="92" t="s">
        <v>257</v>
      </c>
      <c r="D63" s="46">
        <f>D64+D67</f>
        <v>54760</v>
      </c>
      <c r="E63" s="46">
        <f t="shared" ref="E63:F63" si="27">E64+E67</f>
        <v>61160</v>
      </c>
      <c r="F63" s="46">
        <f t="shared" si="27"/>
        <v>61160</v>
      </c>
    </row>
    <row r="64" spans="1:6" s="49" customFormat="1" ht="12.75" x14ac:dyDescent="0.2">
      <c r="A64" s="48">
        <f t="shared" si="0"/>
        <v>3</v>
      </c>
      <c r="B64" s="52">
        <v>661</v>
      </c>
      <c r="C64" s="94" t="s">
        <v>258</v>
      </c>
      <c r="D64" s="83">
        <f>D65</f>
        <v>42260</v>
      </c>
      <c r="E64" s="83">
        <f t="shared" ref="E64:F65" si="28">E65</f>
        <v>53660</v>
      </c>
      <c r="F64" s="83">
        <f t="shared" si="28"/>
        <v>53660</v>
      </c>
    </row>
    <row r="65" spans="1:6" s="58" customFormat="1" ht="12.75" x14ac:dyDescent="0.2">
      <c r="A65" s="44">
        <f t="shared" si="0"/>
        <v>4</v>
      </c>
      <c r="B65" s="53">
        <v>6615</v>
      </c>
      <c r="C65" s="95" t="s">
        <v>259</v>
      </c>
      <c r="D65" s="57">
        <f>D66</f>
        <v>42260</v>
      </c>
      <c r="E65" s="57">
        <f t="shared" si="28"/>
        <v>53660</v>
      </c>
      <c r="F65" s="57">
        <f t="shared" si="28"/>
        <v>53660</v>
      </c>
    </row>
    <row r="66" spans="1:6" s="87" customFormat="1" ht="12.75" x14ac:dyDescent="0.2">
      <c r="A66" s="84">
        <f t="shared" si="0"/>
        <v>5</v>
      </c>
      <c r="B66" s="85">
        <v>66151</v>
      </c>
      <c r="C66" s="96" t="s">
        <v>259</v>
      </c>
      <c r="D66" s="86">
        <v>42260</v>
      </c>
      <c r="E66" s="86">
        <v>53660</v>
      </c>
      <c r="F66" s="86">
        <v>53660</v>
      </c>
    </row>
    <row r="67" spans="1:6" s="49" customFormat="1" ht="12.75" x14ac:dyDescent="0.2">
      <c r="A67" s="48">
        <f t="shared" si="0"/>
        <v>3</v>
      </c>
      <c r="B67" s="52">
        <v>663</v>
      </c>
      <c r="C67" s="94" t="s">
        <v>260</v>
      </c>
      <c r="D67" s="83">
        <f>D68+D70</f>
        <v>12500</v>
      </c>
      <c r="E67" s="83">
        <f t="shared" ref="E67:F67" si="29">E68+E70</f>
        <v>7500</v>
      </c>
      <c r="F67" s="83">
        <f t="shared" si="29"/>
        <v>7500</v>
      </c>
    </row>
    <row r="68" spans="1:6" s="58" customFormat="1" ht="12.75" x14ac:dyDescent="0.2">
      <c r="A68" s="44">
        <f t="shared" si="0"/>
        <v>4</v>
      </c>
      <c r="B68" s="53">
        <v>6631</v>
      </c>
      <c r="C68" s="95" t="s">
        <v>261</v>
      </c>
      <c r="D68" s="57">
        <f>D69</f>
        <v>10000</v>
      </c>
      <c r="E68" s="57">
        <f t="shared" ref="E68:F68" si="30">E69</f>
        <v>5000</v>
      </c>
      <c r="F68" s="57">
        <f t="shared" si="30"/>
        <v>5000</v>
      </c>
    </row>
    <row r="69" spans="1:6" s="87" customFormat="1" ht="12.75" x14ac:dyDescent="0.2">
      <c r="A69" s="84">
        <f t="shared" si="0"/>
        <v>5</v>
      </c>
      <c r="B69" s="85">
        <v>66314</v>
      </c>
      <c r="C69" s="96" t="s">
        <v>262</v>
      </c>
      <c r="D69" s="86">
        <v>10000</v>
      </c>
      <c r="E69" s="86">
        <v>5000</v>
      </c>
      <c r="F69" s="86">
        <v>5000</v>
      </c>
    </row>
    <row r="70" spans="1:6" s="58" customFormat="1" ht="12.75" x14ac:dyDescent="0.2">
      <c r="A70" s="44">
        <f t="shared" si="0"/>
        <v>4</v>
      </c>
      <c r="B70" s="53">
        <v>6632</v>
      </c>
      <c r="C70" s="95" t="s">
        <v>263</v>
      </c>
      <c r="D70" s="57">
        <f>D71</f>
        <v>2500</v>
      </c>
      <c r="E70" s="57">
        <f t="shared" ref="E70:F70" si="31">E71</f>
        <v>2500</v>
      </c>
      <c r="F70" s="57">
        <f t="shared" si="31"/>
        <v>2500</v>
      </c>
    </row>
    <row r="71" spans="1:6" s="87" customFormat="1" ht="12.75" x14ac:dyDescent="0.2">
      <c r="A71" s="84">
        <f t="shared" si="0"/>
        <v>5</v>
      </c>
      <c r="B71" s="85">
        <v>66324</v>
      </c>
      <c r="C71" s="96" t="s">
        <v>339</v>
      </c>
      <c r="D71" s="86">
        <v>2500</v>
      </c>
      <c r="E71" s="86">
        <v>2500</v>
      </c>
      <c r="F71" s="86">
        <v>2500</v>
      </c>
    </row>
    <row r="72" spans="1:6" s="49" customFormat="1" ht="25.5" x14ac:dyDescent="0.2">
      <c r="A72" s="48">
        <f t="shared" si="0"/>
        <v>2</v>
      </c>
      <c r="B72" s="52">
        <v>67</v>
      </c>
      <c r="C72" s="92" t="s">
        <v>264</v>
      </c>
      <c r="D72" s="46">
        <f>D73+D80</f>
        <v>532000</v>
      </c>
      <c r="E72" s="46">
        <f t="shared" ref="E72:F72" si="32">E73+E80</f>
        <v>532000</v>
      </c>
      <c r="F72" s="46">
        <f t="shared" si="32"/>
        <v>532000</v>
      </c>
    </row>
    <row r="73" spans="1:6" s="49" customFormat="1" ht="24" x14ac:dyDescent="0.2">
      <c r="A73" s="48">
        <f t="shared" si="0"/>
        <v>3</v>
      </c>
      <c r="B73" s="52">
        <v>671</v>
      </c>
      <c r="C73" s="94" t="s">
        <v>265</v>
      </c>
      <c r="D73" s="46">
        <f>D74+D76+D78</f>
        <v>532000</v>
      </c>
      <c r="E73" s="46">
        <f t="shared" ref="E73:F73" si="33">E74+E76+E78</f>
        <v>532000</v>
      </c>
      <c r="F73" s="46">
        <f t="shared" si="33"/>
        <v>532000</v>
      </c>
    </row>
    <row r="74" spans="1:6" s="58" customFormat="1" ht="12.75" x14ac:dyDescent="0.2">
      <c r="A74" s="44">
        <f t="shared" si="0"/>
        <v>4</v>
      </c>
      <c r="B74" s="53">
        <v>6711</v>
      </c>
      <c r="C74" s="95" t="s">
        <v>266</v>
      </c>
      <c r="D74" s="50">
        <f>SUM(D75)</f>
        <v>532000</v>
      </c>
      <c r="E74" s="50">
        <f t="shared" ref="E74:F74" si="34">SUM(E75)</f>
        <v>532000</v>
      </c>
      <c r="F74" s="50">
        <f t="shared" si="34"/>
        <v>532000</v>
      </c>
    </row>
    <row r="75" spans="1:6" s="87" customFormat="1" ht="12.75" x14ac:dyDescent="0.2">
      <c r="A75" s="84">
        <f t="shared" si="0"/>
        <v>5</v>
      </c>
      <c r="B75" s="85">
        <v>67111</v>
      </c>
      <c r="C75" s="96" t="s">
        <v>266</v>
      </c>
      <c r="D75" s="86">
        <v>532000</v>
      </c>
      <c r="E75" s="86">
        <v>532000</v>
      </c>
      <c r="F75" s="86">
        <v>532000</v>
      </c>
    </row>
    <row r="76" spans="1:6" s="58" customFormat="1" ht="25.5" x14ac:dyDescent="0.2">
      <c r="A76" s="44">
        <f t="shared" si="0"/>
        <v>4</v>
      </c>
      <c r="B76" s="53">
        <v>6712</v>
      </c>
      <c r="C76" s="95" t="s">
        <v>267</v>
      </c>
      <c r="D76" s="50">
        <f>SUM(D77)</f>
        <v>0</v>
      </c>
      <c r="E76" s="50">
        <f t="shared" ref="E76:F76" si="35">SUM(E77)</f>
        <v>0</v>
      </c>
      <c r="F76" s="50">
        <f t="shared" si="35"/>
        <v>0</v>
      </c>
    </row>
    <row r="77" spans="1:6" s="87" customFormat="1" ht="24" x14ac:dyDescent="0.2">
      <c r="A77" s="84">
        <f t="shared" si="0"/>
        <v>5</v>
      </c>
      <c r="B77" s="85">
        <v>67121</v>
      </c>
      <c r="C77" s="96" t="s">
        <v>267</v>
      </c>
      <c r="D77" s="86"/>
      <c r="E77" s="86"/>
      <c r="F77" s="86"/>
    </row>
    <row r="78" spans="1:6" s="58" customFormat="1" ht="25.5" x14ac:dyDescent="0.2">
      <c r="A78" s="44">
        <f t="shared" ref="A78:A107" si="36">LEN(B78)</f>
        <v>4</v>
      </c>
      <c r="B78" s="53">
        <v>6714</v>
      </c>
      <c r="C78" s="95" t="s">
        <v>268</v>
      </c>
      <c r="D78" s="50">
        <f>SUM(D79)</f>
        <v>0</v>
      </c>
      <c r="E78" s="50">
        <f t="shared" ref="E78:F78" si="37">SUM(E79)</f>
        <v>0</v>
      </c>
      <c r="F78" s="50">
        <f t="shared" si="37"/>
        <v>0</v>
      </c>
    </row>
    <row r="79" spans="1:6" s="87" customFormat="1" ht="24" x14ac:dyDescent="0.2">
      <c r="A79" s="84">
        <f t="shared" si="36"/>
        <v>5</v>
      </c>
      <c r="B79" s="85">
        <v>67141</v>
      </c>
      <c r="C79" s="96" t="s">
        <v>268</v>
      </c>
      <c r="D79" s="86"/>
      <c r="E79" s="86"/>
      <c r="F79" s="86"/>
    </row>
    <row r="80" spans="1:6" s="49" customFormat="1" ht="12.75" x14ac:dyDescent="0.2">
      <c r="A80" s="48">
        <f t="shared" si="36"/>
        <v>3</v>
      </c>
      <c r="B80" s="52">
        <v>673</v>
      </c>
      <c r="C80" s="94" t="s">
        <v>269</v>
      </c>
      <c r="D80" s="46">
        <f>SUM(D81)</f>
        <v>0</v>
      </c>
      <c r="E80" s="46">
        <f t="shared" ref="E80:F81" si="38">SUM(E81)</f>
        <v>0</v>
      </c>
      <c r="F80" s="46">
        <f t="shared" si="38"/>
        <v>0</v>
      </c>
    </row>
    <row r="81" spans="1:6" s="58" customFormat="1" ht="12.75" x14ac:dyDescent="0.2">
      <c r="A81" s="44">
        <f t="shared" si="36"/>
        <v>4</v>
      </c>
      <c r="B81" s="53">
        <v>6731</v>
      </c>
      <c r="C81" s="95" t="s">
        <v>269</v>
      </c>
      <c r="D81" s="50">
        <f>SUM(D82)</f>
        <v>0</v>
      </c>
      <c r="E81" s="50">
        <f t="shared" si="38"/>
        <v>0</v>
      </c>
      <c r="F81" s="50">
        <f t="shared" si="38"/>
        <v>0</v>
      </c>
    </row>
    <row r="82" spans="1:6" s="87" customFormat="1" ht="12.75" x14ac:dyDescent="0.2">
      <c r="A82" s="84">
        <f t="shared" si="36"/>
        <v>5</v>
      </c>
      <c r="B82" s="85">
        <v>67311</v>
      </c>
      <c r="C82" s="96" t="s">
        <v>269</v>
      </c>
      <c r="D82" s="86"/>
      <c r="E82" s="86"/>
      <c r="F82" s="86"/>
    </row>
    <row r="83" spans="1:6" s="49" customFormat="1" ht="12.75" x14ac:dyDescent="0.2">
      <c r="A83" s="48">
        <f t="shared" si="36"/>
        <v>2</v>
      </c>
      <c r="B83" s="52">
        <v>68</v>
      </c>
      <c r="C83" s="92" t="s">
        <v>270</v>
      </c>
      <c r="D83" s="46">
        <f>D84</f>
        <v>0</v>
      </c>
      <c r="E83" s="46">
        <f t="shared" ref="E83:F83" si="39">E84</f>
        <v>0</v>
      </c>
      <c r="F83" s="46">
        <f t="shared" si="39"/>
        <v>0</v>
      </c>
    </row>
    <row r="84" spans="1:6" s="49" customFormat="1" ht="12.75" x14ac:dyDescent="0.2">
      <c r="A84" s="48">
        <f t="shared" si="36"/>
        <v>3</v>
      </c>
      <c r="B84" s="52">
        <v>683</v>
      </c>
      <c r="C84" s="94" t="s">
        <v>271</v>
      </c>
      <c r="D84" s="46">
        <f>D85</f>
        <v>0</v>
      </c>
      <c r="E84" s="46">
        <f t="shared" ref="E84:F84" si="40">E85</f>
        <v>0</v>
      </c>
      <c r="F84" s="46">
        <f t="shared" si="40"/>
        <v>0</v>
      </c>
    </row>
    <row r="85" spans="1:6" s="58" customFormat="1" ht="12.75" x14ac:dyDescent="0.2">
      <c r="A85" s="44">
        <f t="shared" si="36"/>
        <v>4</v>
      </c>
      <c r="B85" s="53">
        <v>6831</v>
      </c>
      <c r="C85" s="95" t="s">
        <v>271</v>
      </c>
      <c r="D85" s="50">
        <f>SUM(D86)</f>
        <v>0</v>
      </c>
      <c r="E85" s="50">
        <f t="shared" ref="E85:F85" si="41">SUM(E86)</f>
        <v>0</v>
      </c>
      <c r="F85" s="50">
        <f t="shared" si="41"/>
        <v>0</v>
      </c>
    </row>
    <row r="86" spans="1:6" s="87" customFormat="1" ht="12.75" x14ac:dyDescent="0.2">
      <c r="A86" s="84">
        <f t="shared" si="36"/>
        <v>5</v>
      </c>
      <c r="B86" s="85">
        <v>68311</v>
      </c>
      <c r="C86" s="96" t="s">
        <v>271</v>
      </c>
      <c r="D86" s="86"/>
      <c r="E86" s="86"/>
      <c r="F86" s="86"/>
    </row>
    <row r="87" spans="1:6" s="47" customFormat="1" ht="12.75" x14ac:dyDescent="0.2">
      <c r="A87" s="45">
        <f t="shared" si="36"/>
        <v>1</v>
      </c>
      <c r="B87" s="52">
        <v>7</v>
      </c>
      <c r="C87" s="92" t="s">
        <v>272</v>
      </c>
      <c r="D87" s="46">
        <f>D88+D92</f>
        <v>908.4</v>
      </c>
      <c r="E87" s="46">
        <f t="shared" ref="E87:F87" si="42">E88+E92</f>
        <v>908.4</v>
      </c>
      <c r="F87" s="46">
        <f t="shared" si="42"/>
        <v>908.4</v>
      </c>
    </row>
    <row r="88" spans="1:6" s="49" customFormat="1" ht="12.75" x14ac:dyDescent="0.2">
      <c r="A88" s="48">
        <f t="shared" si="36"/>
        <v>2</v>
      </c>
      <c r="B88" s="52">
        <v>71</v>
      </c>
      <c r="C88" s="92" t="s">
        <v>273</v>
      </c>
      <c r="D88" s="46">
        <f>D89</f>
        <v>0</v>
      </c>
      <c r="E88" s="46">
        <f t="shared" ref="E88:F90" si="43">E89</f>
        <v>0</v>
      </c>
      <c r="F88" s="46">
        <f t="shared" si="43"/>
        <v>0</v>
      </c>
    </row>
    <row r="89" spans="1:6" s="49" customFormat="1" ht="12.75" x14ac:dyDescent="0.2">
      <c r="A89" s="48">
        <f t="shared" si="36"/>
        <v>3</v>
      </c>
      <c r="B89" s="52">
        <v>711</v>
      </c>
      <c r="C89" s="94" t="s">
        <v>274</v>
      </c>
      <c r="D89" s="83">
        <f>D90</f>
        <v>0</v>
      </c>
      <c r="E89" s="83">
        <f t="shared" si="43"/>
        <v>0</v>
      </c>
      <c r="F89" s="83">
        <f t="shared" si="43"/>
        <v>0</v>
      </c>
    </row>
    <row r="90" spans="1:6" s="58" customFormat="1" ht="12.75" x14ac:dyDescent="0.2">
      <c r="A90" s="44">
        <f t="shared" si="36"/>
        <v>4</v>
      </c>
      <c r="B90" s="53">
        <v>7111</v>
      </c>
      <c r="C90" s="95" t="s">
        <v>149</v>
      </c>
      <c r="D90" s="57">
        <f>D91</f>
        <v>0</v>
      </c>
      <c r="E90" s="57">
        <f t="shared" si="43"/>
        <v>0</v>
      </c>
      <c r="F90" s="57">
        <f t="shared" si="43"/>
        <v>0</v>
      </c>
    </row>
    <row r="91" spans="1:6" s="87" customFormat="1" ht="12.75" x14ac:dyDescent="0.2">
      <c r="A91" s="84">
        <f t="shared" si="36"/>
        <v>5</v>
      </c>
      <c r="B91" s="85">
        <v>71111</v>
      </c>
      <c r="C91" s="96" t="s">
        <v>275</v>
      </c>
      <c r="D91" s="90"/>
      <c r="E91" s="90"/>
      <c r="F91" s="90"/>
    </row>
    <row r="92" spans="1:6" s="49" customFormat="1" ht="12.75" x14ac:dyDescent="0.2">
      <c r="A92" s="48">
        <f t="shared" si="36"/>
        <v>2</v>
      </c>
      <c r="B92" s="52">
        <v>72</v>
      </c>
      <c r="C92" s="92" t="s">
        <v>276</v>
      </c>
      <c r="D92" s="46">
        <f>D93+D98</f>
        <v>908.4</v>
      </c>
      <c r="E92" s="46">
        <f t="shared" ref="E92:F92" si="44">E93+E98</f>
        <v>908.4</v>
      </c>
      <c r="F92" s="46">
        <f t="shared" si="44"/>
        <v>908.4</v>
      </c>
    </row>
    <row r="93" spans="1:6" s="49" customFormat="1" ht="12.75" x14ac:dyDescent="0.2">
      <c r="A93" s="48">
        <f t="shared" si="36"/>
        <v>3</v>
      </c>
      <c r="B93" s="52">
        <v>721</v>
      </c>
      <c r="C93" s="94" t="s">
        <v>277</v>
      </c>
      <c r="D93" s="83">
        <f>D94+D96</f>
        <v>908.4</v>
      </c>
      <c r="E93" s="83">
        <f t="shared" ref="E93:F93" si="45">E94+E96</f>
        <v>908.4</v>
      </c>
      <c r="F93" s="83">
        <f t="shared" si="45"/>
        <v>908.4</v>
      </c>
    </row>
    <row r="94" spans="1:6" s="58" customFormat="1" ht="12.75" x14ac:dyDescent="0.2">
      <c r="A94" s="44">
        <f t="shared" si="36"/>
        <v>4</v>
      </c>
      <c r="B94" s="53">
        <v>7211</v>
      </c>
      <c r="C94" s="95" t="s">
        <v>278</v>
      </c>
      <c r="D94" s="57">
        <f>D95</f>
        <v>908.4</v>
      </c>
      <c r="E94" s="57">
        <f t="shared" ref="E94:F94" si="46">E95</f>
        <v>908.4</v>
      </c>
      <c r="F94" s="57">
        <f t="shared" si="46"/>
        <v>908.4</v>
      </c>
    </row>
    <row r="95" spans="1:6" s="87" customFormat="1" ht="12.75" x14ac:dyDescent="0.2">
      <c r="A95" s="84">
        <f t="shared" si="36"/>
        <v>5</v>
      </c>
      <c r="B95" s="85">
        <v>72119</v>
      </c>
      <c r="C95" s="96" t="s">
        <v>279</v>
      </c>
      <c r="D95" s="86">
        <v>908.4</v>
      </c>
      <c r="E95" s="86">
        <v>908.4</v>
      </c>
      <c r="F95" s="86">
        <v>908.4</v>
      </c>
    </row>
    <row r="96" spans="1:6" s="58" customFormat="1" ht="12.75" x14ac:dyDescent="0.2">
      <c r="A96" s="44">
        <f t="shared" si="36"/>
        <v>4</v>
      </c>
      <c r="B96" s="53">
        <v>7212</v>
      </c>
      <c r="C96" s="95" t="s">
        <v>161</v>
      </c>
      <c r="D96" s="57">
        <f>D97</f>
        <v>0</v>
      </c>
      <c r="E96" s="57">
        <f t="shared" ref="E96:F96" si="47">E97</f>
        <v>0</v>
      </c>
      <c r="F96" s="57">
        <f t="shared" si="47"/>
        <v>0</v>
      </c>
    </row>
    <row r="97" spans="1:6" s="87" customFormat="1" ht="12.75" x14ac:dyDescent="0.2">
      <c r="A97" s="84">
        <f t="shared" si="36"/>
        <v>5</v>
      </c>
      <c r="B97" s="85">
        <v>72121</v>
      </c>
      <c r="C97" s="96" t="s">
        <v>280</v>
      </c>
      <c r="D97" s="86"/>
      <c r="E97" s="86"/>
      <c r="F97" s="86"/>
    </row>
    <row r="98" spans="1:6" s="49" customFormat="1" ht="12.75" x14ac:dyDescent="0.2">
      <c r="A98" s="48">
        <f t="shared" si="36"/>
        <v>3</v>
      </c>
      <c r="B98" s="52">
        <v>723</v>
      </c>
      <c r="C98" s="94" t="s">
        <v>281</v>
      </c>
      <c r="D98" s="83">
        <f>D99</f>
        <v>0</v>
      </c>
      <c r="E98" s="83">
        <f t="shared" ref="E98:F99" si="48">E99</f>
        <v>0</v>
      </c>
      <c r="F98" s="83">
        <f t="shared" si="48"/>
        <v>0</v>
      </c>
    </row>
    <row r="99" spans="1:6" s="58" customFormat="1" ht="12.75" x14ac:dyDescent="0.2">
      <c r="A99" s="44">
        <f t="shared" si="36"/>
        <v>4</v>
      </c>
      <c r="B99" s="53">
        <v>7231</v>
      </c>
      <c r="C99" s="95" t="s">
        <v>179</v>
      </c>
      <c r="D99" s="57">
        <f>D100</f>
        <v>0</v>
      </c>
      <c r="E99" s="57">
        <f t="shared" si="48"/>
        <v>0</v>
      </c>
      <c r="F99" s="57">
        <f t="shared" si="48"/>
        <v>0</v>
      </c>
    </row>
    <row r="100" spans="1:6" s="87" customFormat="1" ht="12.75" x14ac:dyDescent="0.2">
      <c r="A100" s="84">
        <f t="shared" si="36"/>
        <v>5</v>
      </c>
      <c r="B100" s="85">
        <v>72311</v>
      </c>
      <c r="C100" s="96" t="s">
        <v>282</v>
      </c>
      <c r="D100" s="86"/>
      <c r="E100" s="86"/>
      <c r="F100" s="86"/>
    </row>
    <row r="101" spans="1:6" s="47" customFormat="1" ht="12.75" x14ac:dyDescent="0.2">
      <c r="A101" s="45">
        <f t="shared" si="36"/>
        <v>1</v>
      </c>
      <c r="B101" s="52">
        <v>8</v>
      </c>
      <c r="C101" s="92" t="s">
        <v>283</v>
      </c>
      <c r="D101" s="46">
        <f>D102</f>
        <v>0</v>
      </c>
      <c r="E101" s="46">
        <f t="shared" ref="E101:F101" si="49">E102</f>
        <v>0</v>
      </c>
      <c r="F101" s="46">
        <f t="shared" si="49"/>
        <v>0</v>
      </c>
    </row>
    <row r="102" spans="1:6" s="49" customFormat="1" ht="12.75" x14ac:dyDescent="0.2">
      <c r="A102" s="48">
        <f t="shared" si="36"/>
        <v>2</v>
      </c>
      <c r="B102" s="52">
        <v>84</v>
      </c>
      <c r="C102" s="92" t="s">
        <v>284</v>
      </c>
      <c r="D102" s="46">
        <f>D103+D105</f>
        <v>0</v>
      </c>
      <c r="E102" s="46">
        <f t="shared" ref="E102:F102" si="50">E103+E105</f>
        <v>0</v>
      </c>
      <c r="F102" s="46">
        <f t="shared" si="50"/>
        <v>0</v>
      </c>
    </row>
    <row r="103" spans="1:6" s="49" customFormat="1" ht="24" x14ac:dyDescent="0.2">
      <c r="A103" s="48">
        <f t="shared" si="36"/>
        <v>3</v>
      </c>
      <c r="B103" s="52">
        <v>844</v>
      </c>
      <c r="C103" s="94" t="s">
        <v>285</v>
      </c>
      <c r="D103" s="46">
        <f>D104</f>
        <v>0</v>
      </c>
      <c r="E103" s="46">
        <f t="shared" ref="E103:F103" si="51">E104</f>
        <v>0</v>
      </c>
      <c r="F103" s="46">
        <f t="shared" si="51"/>
        <v>0</v>
      </c>
    </row>
    <row r="104" spans="1:6" s="58" customFormat="1" ht="12.75" x14ac:dyDescent="0.2">
      <c r="A104" s="44">
        <f t="shared" si="36"/>
        <v>4</v>
      </c>
      <c r="B104" s="53">
        <v>8443</v>
      </c>
      <c r="C104" s="95" t="s">
        <v>286</v>
      </c>
      <c r="D104" s="50"/>
      <c r="E104" s="50"/>
      <c r="F104" s="50"/>
    </row>
    <row r="105" spans="1:6" s="49" customFormat="1" ht="12.75" x14ac:dyDescent="0.2">
      <c r="A105" s="48">
        <f t="shared" si="36"/>
        <v>3</v>
      </c>
      <c r="B105" s="52">
        <v>847</v>
      </c>
      <c r="C105" s="94" t="s">
        <v>287</v>
      </c>
      <c r="D105" s="83">
        <f>D106</f>
        <v>0</v>
      </c>
      <c r="E105" s="83">
        <f t="shared" ref="E105:F106" si="52">E106</f>
        <v>0</v>
      </c>
      <c r="F105" s="83">
        <f t="shared" si="52"/>
        <v>0</v>
      </c>
    </row>
    <row r="106" spans="1:6" s="58" customFormat="1" ht="12.75" x14ac:dyDescent="0.2">
      <c r="A106" s="44">
        <f t="shared" si="36"/>
        <v>4</v>
      </c>
      <c r="B106" s="53">
        <v>8471</v>
      </c>
      <c r="C106" s="95" t="s">
        <v>288</v>
      </c>
      <c r="D106" s="57">
        <f>D107</f>
        <v>0</v>
      </c>
      <c r="E106" s="57">
        <f t="shared" si="52"/>
        <v>0</v>
      </c>
      <c r="F106" s="57">
        <f t="shared" si="52"/>
        <v>0</v>
      </c>
    </row>
    <row r="107" spans="1:6" s="87" customFormat="1" ht="12.75" x14ac:dyDescent="0.2">
      <c r="A107" s="84">
        <f t="shared" si="36"/>
        <v>5</v>
      </c>
      <c r="B107" s="85">
        <v>84712</v>
      </c>
      <c r="C107" s="96" t="s">
        <v>289</v>
      </c>
      <c r="D107" s="86"/>
      <c r="E107" s="86"/>
      <c r="F107" s="86"/>
    </row>
  </sheetData>
  <autoFilter ref="A2:F107"/>
  <mergeCells count="1">
    <mergeCell ref="C1:F1"/>
  </mergeCells>
  <pageMargins left="0.75" right="0.75" top="1" bottom="1" header="0.5" footer="0.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view="pageBreakPreview" topLeftCell="B1" zoomScale="60" zoomScaleNormal="100" workbookViewId="0">
      <selection activeCell="C13" sqref="C13"/>
    </sheetView>
  </sheetViews>
  <sheetFormatPr defaultColWidth="9.140625" defaultRowHeight="12" x14ac:dyDescent="0.2"/>
  <cols>
    <col min="1" max="1" width="0" style="55" hidden="1" customWidth="1"/>
    <col min="2" max="2" width="12.7109375" style="143" customWidth="1"/>
    <col min="3" max="3" width="54.7109375" style="61" customWidth="1"/>
    <col min="4" max="6" width="14.7109375" style="65" customWidth="1"/>
    <col min="7" max="16384" width="9.140625" style="55"/>
  </cols>
  <sheetData>
    <row r="1" spans="1:6" ht="12.75" thickBot="1" x14ac:dyDescent="0.25">
      <c r="C1" s="172"/>
      <c r="D1" s="173"/>
      <c r="E1" s="173"/>
      <c r="F1" s="173"/>
    </row>
    <row r="2" spans="1:6" ht="26.25" thickBot="1" x14ac:dyDescent="0.25">
      <c r="A2" s="55" t="s">
        <v>37</v>
      </c>
      <c r="B2" s="56" t="s">
        <v>39</v>
      </c>
      <c r="C2" s="97" t="s">
        <v>18</v>
      </c>
      <c r="D2" s="56" t="s">
        <v>337</v>
      </c>
      <c r="E2" s="56" t="s">
        <v>330</v>
      </c>
      <c r="F2" s="56" t="s">
        <v>338</v>
      </c>
    </row>
    <row r="3" spans="1:6" ht="12.75" x14ac:dyDescent="0.2">
      <c r="A3" s="55">
        <f>LEN(B3)</f>
        <v>1</v>
      </c>
      <c r="B3" s="144" t="s">
        <v>48</v>
      </c>
      <c r="C3" s="98" t="s">
        <v>49</v>
      </c>
      <c r="D3" s="62">
        <f>D4+D14+D47+D55+D61+D66</f>
        <v>6293719.8199999994</v>
      </c>
      <c r="E3" s="62">
        <f>E4+E14+E47+E55+E61+E66</f>
        <v>6297179.8199999994</v>
      </c>
      <c r="F3" s="62">
        <f t="shared" ref="F3" si="0">F4+F14+F47+F55+F61+F66</f>
        <v>6297179.8199999994</v>
      </c>
    </row>
    <row r="4" spans="1:6" ht="12.75" x14ac:dyDescent="0.2">
      <c r="A4" s="55">
        <f t="shared" ref="A4:A54" si="1">LEN(B4)</f>
        <v>2</v>
      </c>
      <c r="B4" s="144" t="s">
        <v>50</v>
      </c>
      <c r="C4" s="98" t="s">
        <v>19</v>
      </c>
      <c r="D4" s="62">
        <f>+D5+D9+D11</f>
        <v>5682020.9499999993</v>
      </c>
      <c r="E4" s="62">
        <f t="shared" ref="E4:F4" si="2">+E5+E9+E11</f>
        <v>5687880.9499999993</v>
      </c>
      <c r="F4" s="62">
        <f t="shared" si="2"/>
        <v>5687880.9499999993</v>
      </c>
    </row>
    <row r="5" spans="1:6" x14ac:dyDescent="0.2">
      <c r="A5" s="55">
        <f t="shared" si="1"/>
        <v>3</v>
      </c>
      <c r="B5" s="145" t="s">
        <v>51</v>
      </c>
      <c r="C5" s="99" t="s">
        <v>20</v>
      </c>
      <c r="D5" s="63">
        <f>D6+D7+D8</f>
        <v>4660879.5</v>
      </c>
      <c r="E5" s="63">
        <f t="shared" ref="E5:F5" si="3">E6+E7+E8</f>
        <v>4665879.5</v>
      </c>
      <c r="F5" s="63">
        <f t="shared" si="3"/>
        <v>4665879.5</v>
      </c>
    </row>
    <row r="6" spans="1:6" x14ac:dyDescent="0.2">
      <c r="A6" s="55">
        <f t="shared" si="1"/>
        <v>4</v>
      </c>
      <c r="B6" s="146" t="s">
        <v>52</v>
      </c>
      <c r="C6" s="100" t="s">
        <v>40</v>
      </c>
      <c r="D6" s="64">
        <f>4647893.15+2986.35</f>
        <v>4650879.5</v>
      </c>
      <c r="E6" s="64">
        <f t="shared" ref="E6:F6" si="4">4647893.15+2986.35</f>
        <v>4650879.5</v>
      </c>
      <c r="F6" s="64">
        <f t="shared" si="4"/>
        <v>4650879.5</v>
      </c>
    </row>
    <row r="7" spans="1:6" x14ac:dyDescent="0.2">
      <c r="A7" s="55">
        <f t="shared" si="1"/>
        <v>4</v>
      </c>
      <c r="B7" s="146" t="s">
        <v>53</v>
      </c>
      <c r="C7" s="100" t="s">
        <v>54</v>
      </c>
      <c r="D7" s="64">
        <v>10000</v>
      </c>
      <c r="E7" s="64">
        <v>15000</v>
      </c>
      <c r="F7" s="64">
        <v>15000</v>
      </c>
    </row>
    <row r="8" spans="1:6" x14ac:dyDescent="0.2">
      <c r="A8" s="55">
        <f t="shared" si="1"/>
        <v>4</v>
      </c>
      <c r="B8" s="146" t="s">
        <v>55</v>
      </c>
      <c r="C8" s="100" t="s">
        <v>56</v>
      </c>
      <c r="D8" s="64"/>
      <c r="E8" s="64"/>
      <c r="F8" s="64"/>
    </row>
    <row r="9" spans="1:6" x14ac:dyDescent="0.2">
      <c r="A9" s="55">
        <f t="shared" si="1"/>
        <v>3</v>
      </c>
      <c r="B9" s="145">
        <v>312</v>
      </c>
      <c r="C9" s="99" t="s">
        <v>21</v>
      </c>
      <c r="D9" s="63">
        <f>D10</f>
        <v>219470.18</v>
      </c>
      <c r="E9" s="63">
        <f t="shared" ref="E9:F9" si="5">E10</f>
        <v>219470.18</v>
      </c>
      <c r="F9" s="63">
        <f t="shared" si="5"/>
        <v>219470.18</v>
      </c>
    </row>
    <row r="10" spans="1:6" x14ac:dyDescent="0.2">
      <c r="A10" s="55">
        <f t="shared" si="1"/>
        <v>4</v>
      </c>
      <c r="B10" s="146" t="s">
        <v>57</v>
      </c>
      <c r="C10" s="100" t="s">
        <v>21</v>
      </c>
      <c r="D10" s="64">
        <v>219470.18</v>
      </c>
      <c r="E10" s="64">
        <v>219470.18</v>
      </c>
      <c r="F10" s="64">
        <v>219470.18</v>
      </c>
    </row>
    <row r="11" spans="1:6" x14ac:dyDescent="0.2">
      <c r="A11" s="55">
        <f t="shared" si="1"/>
        <v>3</v>
      </c>
      <c r="B11" s="145">
        <v>313</v>
      </c>
      <c r="C11" s="99" t="s">
        <v>22</v>
      </c>
      <c r="D11" s="63">
        <f>D12+D13</f>
        <v>801671.2699999999</v>
      </c>
      <c r="E11" s="63">
        <f t="shared" ref="E11:F11" si="6">E12+E13</f>
        <v>802531.2699999999</v>
      </c>
      <c r="F11" s="63">
        <f t="shared" si="6"/>
        <v>802531.2699999999</v>
      </c>
    </row>
    <row r="12" spans="1:6" x14ac:dyDescent="0.2">
      <c r="A12" s="55">
        <f t="shared" si="1"/>
        <v>4</v>
      </c>
      <c r="B12" s="146" t="s">
        <v>58</v>
      </c>
      <c r="C12" s="100" t="s">
        <v>41</v>
      </c>
      <c r="D12" s="64">
        <v>722436.32</v>
      </c>
      <c r="E12" s="64">
        <v>723211.32</v>
      </c>
      <c r="F12" s="64">
        <v>723211.32</v>
      </c>
    </row>
    <row r="13" spans="1:6" x14ac:dyDescent="0.2">
      <c r="A13" s="55">
        <f t="shared" si="1"/>
        <v>4</v>
      </c>
      <c r="B13" s="146" t="s">
        <v>59</v>
      </c>
      <c r="C13" s="100" t="s">
        <v>42</v>
      </c>
      <c r="D13" s="64">
        <v>79234.95</v>
      </c>
      <c r="E13" s="64">
        <v>79319.95</v>
      </c>
      <c r="F13" s="64">
        <v>79319.95</v>
      </c>
    </row>
    <row r="14" spans="1:6" ht="12.75" x14ac:dyDescent="0.2">
      <c r="A14" s="55">
        <f t="shared" si="1"/>
        <v>2</v>
      </c>
      <c r="B14" s="144" t="s">
        <v>60</v>
      </c>
      <c r="C14" s="98" t="s">
        <v>23</v>
      </c>
      <c r="D14" s="62">
        <f>D15+D20+D27+D37+D39</f>
        <v>609648.86999999988</v>
      </c>
      <c r="E14" s="62">
        <f t="shared" ref="E14:F14" si="7">E15+E20+E27+E37+E39</f>
        <v>607248.86999999988</v>
      </c>
      <c r="F14" s="62">
        <f t="shared" si="7"/>
        <v>607248.86999999988</v>
      </c>
    </row>
    <row r="15" spans="1:6" x14ac:dyDescent="0.2">
      <c r="A15" s="55">
        <f t="shared" si="1"/>
        <v>3</v>
      </c>
      <c r="B15" s="145" t="s">
        <v>61</v>
      </c>
      <c r="C15" s="99" t="s">
        <v>24</v>
      </c>
      <c r="D15" s="63">
        <f>SUM(D16:D19)</f>
        <v>186338.32</v>
      </c>
      <c r="E15" s="63">
        <f t="shared" ref="E15:F15" si="8">SUM(E16:E19)</f>
        <v>187838.32</v>
      </c>
      <c r="F15" s="63">
        <f t="shared" si="8"/>
        <v>187838.32</v>
      </c>
    </row>
    <row r="16" spans="1:6" x14ac:dyDescent="0.2">
      <c r="A16" s="55">
        <f t="shared" si="1"/>
        <v>4</v>
      </c>
      <c r="B16" s="146" t="s">
        <v>62</v>
      </c>
      <c r="C16" s="100" t="s">
        <v>63</v>
      </c>
      <c r="D16" s="64">
        <v>56000</v>
      </c>
      <c r="E16" s="64">
        <v>57500</v>
      </c>
      <c r="F16" s="64">
        <v>57500</v>
      </c>
    </row>
    <row r="17" spans="1:6" x14ac:dyDescent="0.2">
      <c r="A17" s="55">
        <f t="shared" si="1"/>
        <v>4</v>
      </c>
      <c r="B17" s="146" t="s">
        <v>64</v>
      </c>
      <c r="C17" s="100" t="s">
        <v>65</v>
      </c>
      <c r="D17" s="64">
        <v>126338.32</v>
      </c>
      <c r="E17" s="64">
        <v>126338.32</v>
      </c>
      <c r="F17" s="64">
        <v>126338.32</v>
      </c>
    </row>
    <row r="18" spans="1:6" x14ac:dyDescent="0.2">
      <c r="A18" s="55">
        <f t="shared" si="1"/>
        <v>4</v>
      </c>
      <c r="B18" s="146" t="s">
        <v>66</v>
      </c>
      <c r="C18" s="100" t="s">
        <v>67</v>
      </c>
      <c r="D18" s="64">
        <v>3000</v>
      </c>
      <c r="E18" s="64">
        <v>3000</v>
      </c>
      <c r="F18" s="64">
        <v>3000</v>
      </c>
    </row>
    <row r="19" spans="1:6" x14ac:dyDescent="0.2">
      <c r="A19" s="55">
        <f t="shared" si="1"/>
        <v>4</v>
      </c>
      <c r="B19" s="146" t="s">
        <v>68</v>
      </c>
      <c r="C19" s="100" t="s">
        <v>69</v>
      </c>
      <c r="D19" s="64">
        <v>1000</v>
      </c>
      <c r="E19" s="64">
        <v>1000</v>
      </c>
      <c r="F19" s="64">
        <v>1000</v>
      </c>
    </row>
    <row r="20" spans="1:6" x14ac:dyDescent="0.2">
      <c r="A20" s="55">
        <f t="shared" si="1"/>
        <v>3</v>
      </c>
      <c r="B20" s="145" t="s">
        <v>70</v>
      </c>
      <c r="C20" s="99" t="s">
        <v>25</v>
      </c>
      <c r="D20" s="63">
        <f>SUM(D21:D26)</f>
        <v>240208.4</v>
      </c>
      <c r="E20" s="63">
        <f t="shared" ref="E20:F20" si="9">SUM(E21:E26)</f>
        <v>237508.4</v>
      </c>
      <c r="F20" s="63">
        <f t="shared" si="9"/>
        <v>237508.4</v>
      </c>
    </row>
    <row r="21" spans="1:6" x14ac:dyDescent="0.2">
      <c r="A21" s="55">
        <f t="shared" si="1"/>
        <v>4</v>
      </c>
      <c r="B21" s="146" t="s">
        <v>71</v>
      </c>
      <c r="C21" s="100" t="s">
        <v>43</v>
      </c>
      <c r="D21" s="64">
        <v>19300</v>
      </c>
      <c r="E21" s="64">
        <v>19600</v>
      </c>
      <c r="F21" s="64">
        <v>19600</v>
      </c>
    </row>
    <row r="22" spans="1:6" x14ac:dyDescent="0.2">
      <c r="A22" s="55">
        <f t="shared" si="1"/>
        <v>4</v>
      </c>
      <c r="B22" s="146" t="s">
        <v>72</v>
      </c>
      <c r="C22" s="100" t="s">
        <v>44</v>
      </c>
      <c r="D22" s="64">
        <v>22000</v>
      </c>
      <c r="E22" s="64">
        <v>22000</v>
      </c>
      <c r="F22" s="64">
        <v>22000</v>
      </c>
    </row>
    <row r="23" spans="1:6" x14ac:dyDescent="0.2">
      <c r="A23" s="55">
        <f t="shared" si="1"/>
        <v>4</v>
      </c>
      <c r="B23" s="146" t="s">
        <v>73</v>
      </c>
      <c r="C23" s="100" t="s">
        <v>74</v>
      </c>
      <c r="D23" s="64">
        <f>67000+105000</f>
        <v>172000</v>
      </c>
      <c r="E23" s="64">
        <f t="shared" ref="E23:F23" si="10">67000+105000</f>
        <v>172000</v>
      </c>
      <c r="F23" s="64">
        <f t="shared" si="10"/>
        <v>172000</v>
      </c>
    </row>
    <row r="24" spans="1:6" x14ac:dyDescent="0.2">
      <c r="A24" s="55">
        <f t="shared" si="1"/>
        <v>4</v>
      </c>
      <c r="B24" s="146" t="s">
        <v>75</v>
      </c>
      <c r="C24" s="100" t="s">
        <v>76</v>
      </c>
      <c r="D24" s="64">
        <v>21908.400000000001</v>
      </c>
      <c r="E24" s="64">
        <v>18908.400000000001</v>
      </c>
      <c r="F24" s="64">
        <v>18908.400000000001</v>
      </c>
    </row>
    <row r="25" spans="1:6" x14ac:dyDescent="0.2">
      <c r="A25" s="55">
        <f t="shared" si="1"/>
        <v>4</v>
      </c>
      <c r="B25" s="146" t="s">
        <v>77</v>
      </c>
      <c r="C25" s="100" t="s">
        <v>78</v>
      </c>
      <c r="D25" s="64">
        <v>3000</v>
      </c>
      <c r="E25" s="64">
        <v>3000</v>
      </c>
      <c r="F25" s="64">
        <v>3000</v>
      </c>
    </row>
    <row r="26" spans="1:6" x14ac:dyDescent="0.2">
      <c r="A26" s="55">
        <f t="shared" si="1"/>
        <v>4</v>
      </c>
      <c r="B26" s="146" t="s">
        <v>79</v>
      </c>
      <c r="C26" s="100" t="s">
        <v>80</v>
      </c>
      <c r="D26" s="64">
        <v>2000</v>
      </c>
      <c r="E26" s="64">
        <v>2000</v>
      </c>
      <c r="F26" s="64">
        <v>2000</v>
      </c>
    </row>
    <row r="27" spans="1:6" x14ac:dyDescent="0.2">
      <c r="A27" s="55">
        <f t="shared" si="1"/>
        <v>3</v>
      </c>
      <c r="B27" s="145" t="s">
        <v>81</v>
      </c>
      <c r="C27" s="99" t="s">
        <v>26</v>
      </c>
      <c r="D27" s="63">
        <f>SUM(D28:D36)</f>
        <v>138811.34999999998</v>
      </c>
      <c r="E27" s="63">
        <f t="shared" ref="E27:F27" si="11">SUM(E28:E36)</f>
        <v>134811.35</v>
      </c>
      <c r="F27" s="63">
        <f t="shared" si="11"/>
        <v>134811.35</v>
      </c>
    </row>
    <row r="28" spans="1:6" x14ac:dyDescent="0.2">
      <c r="A28" s="55">
        <f t="shared" si="1"/>
        <v>4</v>
      </c>
      <c r="B28" s="146" t="s">
        <v>82</v>
      </c>
      <c r="C28" s="100" t="s">
        <v>83</v>
      </c>
      <c r="D28" s="64">
        <v>12000</v>
      </c>
      <c r="E28" s="64">
        <v>12000</v>
      </c>
      <c r="F28" s="64">
        <v>12000</v>
      </c>
    </row>
    <row r="29" spans="1:6" x14ac:dyDescent="0.2">
      <c r="A29" s="55">
        <f t="shared" si="1"/>
        <v>4</v>
      </c>
      <c r="B29" s="146" t="s">
        <v>84</v>
      </c>
      <c r="C29" s="100" t="s">
        <v>47</v>
      </c>
      <c r="D29" s="64">
        <v>26300</v>
      </c>
      <c r="E29" s="64">
        <v>22300</v>
      </c>
      <c r="F29" s="64">
        <v>22300</v>
      </c>
    </row>
    <row r="30" spans="1:6" x14ac:dyDescent="0.2">
      <c r="A30" s="55">
        <f t="shared" si="1"/>
        <v>4</v>
      </c>
      <c r="B30" s="146" t="s">
        <v>85</v>
      </c>
      <c r="C30" s="100" t="s">
        <v>86</v>
      </c>
      <c r="D30" s="64">
        <v>1500</v>
      </c>
      <c r="E30" s="64">
        <v>1500</v>
      </c>
      <c r="F30" s="64">
        <v>1500</v>
      </c>
    </row>
    <row r="31" spans="1:6" x14ac:dyDescent="0.2">
      <c r="A31" s="55">
        <f t="shared" si="1"/>
        <v>4</v>
      </c>
      <c r="B31" s="146" t="s">
        <v>87</v>
      </c>
      <c r="C31" s="100" t="s">
        <v>88</v>
      </c>
      <c r="D31" s="64">
        <f>24769.2+40217.88+8400</f>
        <v>73387.08</v>
      </c>
      <c r="E31" s="64">
        <f t="shared" ref="E31:F31" si="12">24769.2+40217.88+8400</f>
        <v>73387.08</v>
      </c>
      <c r="F31" s="64">
        <f t="shared" si="12"/>
        <v>73387.08</v>
      </c>
    </row>
    <row r="32" spans="1:6" x14ac:dyDescent="0.2">
      <c r="A32" s="55">
        <f t="shared" si="1"/>
        <v>4</v>
      </c>
      <c r="B32" s="146" t="s">
        <v>89</v>
      </c>
      <c r="C32" s="100" t="s">
        <v>90</v>
      </c>
      <c r="D32" s="64">
        <v>0</v>
      </c>
      <c r="E32" s="64">
        <v>0</v>
      </c>
      <c r="F32" s="64">
        <v>0</v>
      </c>
    </row>
    <row r="33" spans="1:6" x14ac:dyDescent="0.2">
      <c r="A33" s="55">
        <f t="shared" si="1"/>
        <v>4</v>
      </c>
      <c r="B33" s="146" t="s">
        <v>91</v>
      </c>
      <c r="C33" s="100" t="s">
        <v>92</v>
      </c>
      <c r="D33" s="64">
        <v>7000</v>
      </c>
      <c r="E33" s="64">
        <v>7000</v>
      </c>
      <c r="F33" s="64">
        <v>7000</v>
      </c>
    </row>
    <row r="34" spans="1:6" x14ac:dyDescent="0.2">
      <c r="A34" s="55">
        <f t="shared" si="1"/>
        <v>4</v>
      </c>
      <c r="B34" s="146" t="s">
        <v>93</v>
      </c>
      <c r="C34" s="100" t="s">
        <v>94</v>
      </c>
      <c r="D34" s="64">
        <v>4349.67</v>
      </c>
      <c r="E34" s="64">
        <v>4349.67</v>
      </c>
      <c r="F34" s="64">
        <v>4349.67</v>
      </c>
    </row>
    <row r="35" spans="1:6" x14ac:dyDescent="0.2">
      <c r="A35" s="55">
        <f t="shared" si="1"/>
        <v>4</v>
      </c>
      <c r="B35" s="146" t="s">
        <v>95</v>
      </c>
      <c r="C35" s="100" t="s">
        <v>96</v>
      </c>
      <c r="D35" s="64">
        <v>7477.36</v>
      </c>
      <c r="E35" s="64">
        <v>7477.36</v>
      </c>
      <c r="F35" s="64">
        <v>7477.36</v>
      </c>
    </row>
    <row r="36" spans="1:6" x14ac:dyDescent="0.2">
      <c r="A36" s="55">
        <f t="shared" si="1"/>
        <v>4</v>
      </c>
      <c r="B36" s="146" t="s">
        <v>97</v>
      </c>
      <c r="C36" s="100" t="s">
        <v>98</v>
      </c>
      <c r="D36" s="64">
        <v>6797.24</v>
      </c>
      <c r="E36" s="64">
        <v>6797.24</v>
      </c>
      <c r="F36" s="64">
        <v>6797.24</v>
      </c>
    </row>
    <row r="37" spans="1:6" x14ac:dyDescent="0.2">
      <c r="A37" s="55">
        <f t="shared" si="1"/>
        <v>3</v>
      </c>
      <c r="B37" s="145" t="s">
        <v>99</v>
      </c>
      <c r="C37" s="99" t="s">
        <v>100</v>
      </c>
      <c r="D37" s="63">
        <f>D38</f>
        <v>10074.24</v>
      </c>
      <c r="E37" s="63">
        <f t="shared" ref="E37:F37" si="13">E38</f>
        <v>10074.24</v>
      </c>
      <c r="F37" s="63">
        <f t="shared" si="13"/>
        <v>10074.24</v>
      </c>
    </row>
    <row r="38" spans="1:6" x14ac:dyDescent="0.2">
      <c r="A38" s="55">
        <f t="shared" si="1"/>
        <v>4</v>
      </c>
      <c r="B38" s="146" t="s">
        <v>101</v>
      </c>
      <c r="C38" s="100" t="s">
        <v>100</v>
      </c>
      <c r="D38" s="64">
        <v>10074.24</v>
      </c>
      <c r="E38" s="64">
        <v>10074.24</v>
      </c>
      <c r="F38" s="64">
        <v>10074.24</v>
      </c>
    </row>
    <row r="39" spans="1:6" x14ac:dyDescent="0.2">
      <c r="A39" s="55">
        <f t="shared" si="1"/>
        <v>3</v>
      </c>
      <c r="B39" s="145" t="s">
        <v>102</v>
      </c>
      <c r="C39" s="99" t="s">
        <v>27</v>
      </c>
      <c r="D39" s="63">
        <f>SUM(D40:D46)</f>
        <v>34216.559999999998</v>
      </c>
      <c r="E39" s="63">
        <f t="shared" ref="E39:F39" si="14">SUM(E40:E46)</f>
        <v>37016.559999999998</v>
      </c>
      <c r="F39" s="63">
        <f t="shared" si="14"/>
        <v>37016.559999999998</v>
      </c>
    </row>
    <row r="40" spans="1:6" x14ac:dyDescent="0.2">
      <c r="A40" s="55">
        <f t="shared" si="1"/>
        <v>4</v>
      </c>
      <c r="B40" s="146" t="s">
        <v>103</v>
      </c>
      <c r="C40" s="100" t="s">
        <v>104</v>
      </c>
      <c r="D40" s="64"/>
      <c r="E40" s="64"/>
      <c r="F40" s="64"/>
    </row>
    <row r="41" spans="1:6" x14ac:dyDescent="0.2">
      <c r="A41" s="55">
        <f t="shared" si="1"/>
        <v>4</v>
      </c>
      <c r="B41" s="146" t="s">
        <v>105</v>
      </c>
      <c r="C41" s="100" t="s">
        <v>106</v>
      </c>
      <c r="D41" s="64"/>
      <c r="E41" s="64"/>
      <c r="F41" s="64"/>
    </row>
    <row r="42" spans="1:6" x14ac:dyDescent="0.2">
      <c r="A42" s="55">
        <f t="shared" si="1"/>
        <v>4</v>
      </c>
      <c r="B42" s="146" t="s">
        <v>107</v>
      </c>
      <c r="C42" s="100" t="s">
        <v>108</v>
      </c>
      <c r="D42" s="64">
        <v>6200</v>
      </c>
      <c r="E42" s="64">
        <v>6200</v>
      </c>
      <c r="F42" s="64">
        <v>6200</v>
      </c>
    </row>
    <row r="43" spans="1:6" x14ac:dyDescent="0.2">
      <c r="A43" s="55">
        <f t="shared" si="1"/>
        <v>4</v>
      </c>
      <c r="B43" s="146" t="s">
        <v>109</v>
      </c>
      <c r="C43" s="100" t="s">
        <v>110</v>
      </c>
      <c r="D43" s="64">
        <v>250</v>
      </c>
      <c r="E43" s="64">
        <v>250</v>
      </c>
      <c r="F43" s="64">
        <v>250</v>
      </c>
    </row>
    <row r="44" spans="1:6" x14ac:dyDescent="0.2">
      <c r="A44" s="55">
        <f t="shared" si="1"/>
        <v>4</v>
      </c>
      <c r="B44" s="146" t="s">
        <v>111</v>
      </c>
      <c r="C44" s="100" t="s">
        <v>112</v>
      </c>
      <c r="D44" s="64">
        <v>24766.560000000001</v>
      </c>
      <c r="E44" s="64">
        <v>27566.560000000001</v>
      </c>
      <c r="F44" s="64">
        <v>27566.560000000001</v>
      </c>
    </row>
    <row r="45" spans="1:6" x14ac:dyDescent="0.2">
      <c r="A45" s="55">
        <f t="shared" si="1"/>
        <v>4</v>
      </c>
      <c r="B45" s="146" t="s">
        <v>113</v>
      </c>
      <c r="C45" s="100" t="s">
        <v>114</v>
      </c>
      <c r="D45" s="64"/>
      <c r="E45" s="64"/>
      <c r="F45" s="64"/>
    </row>
    <row r="46" spans="1:6" x14ac:dyDescent="0.2">
      <c r="A46" s="55">
        <f t="shared" si="1"/>
        <v>4</v>
      </c>
      <c r="B46" s="146" t="s">
        <v>115</v>
      </c>
      <c r="C46" s="100" t="s">
        <v>27</v>
      </c>
      <c r="D46" s="64">
        <v>3000</v>
      </c>
      <c r="E46" s="64">
        <v>3000</v>
      </c>
      <c r="F46" s="64">
        <v>3000</v>
      </c>
    </row>
    <row r="47" spans="1:6" ht="12.75" x14ac:dyDescent="0.2">
      <c r="A47" s="55">
        <f t="shared" si="1"/>
        <v>2</v>
      </c>
      <c r="B47" s="144" t="s">
        <v>116</v>
      </c>
      <c r="C47" s="98" t="s">
        <v>117</v>
      </c>
      <c r="D47" s="62">
        <f>D48+D50</f>
        <v>2050</v>
      </c>
      <c r="E47" s="62">
        <f t="shared" ref="E47:F47" si="15">E48+E50</f>
        <v>2050</v>
      </c>
      <c r="F47" s="62">
        <f t="shared" si="15"/>
        <v>2050</v>
      </c>
    </row>
    <row r="48" spans="1:6" x14ac:dyDescent="0.2">
      <c r="A48" s="55">
        <f t="shared" si="1"/>
        <v>3</v>
      </c>
      <c r="B48" s="145" t="s">
        <v>118</v>
      </c>
      <c r="C48" s="99" t="s">
        <v>119</v>
      </c>
      <c r="D48" s="63">
        <f>SUM(D49)</f>
        <v>0</v>
      </c>
      <c r="E48" s="63">
        <f t="shared" ref="E48:F48" si="16">SUM(E49)</f>
        <v>0</v>
      </c>
      <c r="F48" s="63">
        <f t="shared" si="16"/>
        <v>0</v>
      </c>
    </row>
    <row r="49" spans="1:6" ht="22.5" x14ac:dyDescent="0.2">
      <c r="A49" s="55">
        <f t="shared" si="1"/>
        <v>4</v>
      </c>
      <c r="B49" s="146" t="s">
        <v>120</v>
      </c>
      <c r="C49" s="100" t="s">
        <v>121</v>
      </c>
      <c r="D49" s="64"/>
      <c r="E49" s="64"/>
      <c r="F49" s="64"/>
    </row>
    <row r="50" spans="1:6" x14ac:dyDescent="0.2">
      <c r="A50" s="55">
        <f t="shared" si="1"/>
        <v>3</v>
      </c>
      <c r="B50" s="145" t="s">
        <v>122</v>
      </c>
      <c r="C50" s="99" t="s">
        <v>28</v>
      </c>
      <c r="D50" s="63">
        <f>SUM(D51:D54)</f>
        <v>2050</v>
      </c>
      <c r="E50" s="63">
        <f t="shared" ref="E50:F50" si="17">SUM(E51:E54)</f>
        <v>2050</v>
      </c>
      <c r="F50" s="63">
        <f t="shared" si="17"/>
        <v>2050</v>
      </c>
    </row>
    <row r="51" spans="1:6" x14ac:dyDescent="0.2">
      <c r="A51" s="55">
        <f t="shared" si="1"/>
        <v>4</v>
      </c>
      <c r="B51" s="146" t="s">
        <v>123</v>
      </c>
      <c r="C51" s="100" t="s">
        <v>124</v>
      </c>
      <c r="D51" s="64">
        <v>2000</v>
      </c>
      <c r="E51" s="64">
        <v>2000</v>
      </c>
      <c r="F51" s="64">
        <v>2000</v>
      </c>
    </row>
    <row r="52" spans="1:6" x14ac:dyDescent="0.2">
      <c r="A52" s="55">
        <f t="shared" si="1"/>
        <v>4</v>
      </c>
      <c r="B52" s="146" t="s">
        <v>125</v>
      </c>
      <c r="C52" s="100" t="s">
        <v>126</v>
      </c>
      <c r="D52" s="64"/>
      <c r="E52" s="64"/>
      <c r="F52" s="64"/>
    </row>
    <row r="53" spans="1:6" x14ac:dyDescent="0.2">
      <c r="A53" s="55">
        <f t="shared" si="1"/>
        <v>4</v>
      </c>
      <c r="B53" s="146" t="s">
        <v>127</v>
      </c>
      <c r="C53" s="100" t="s">
        <v>128</v>
      </c>
      <c r="D53" s="64">
        <v>50</v>
      </c>
      <c r="E53" s="64">
        <v>50</v>
      </c>
      <c r="F53" s="64">
        <v>50</v>
      </c>
    </row>
    <row r="54" spans="1:6" ht="24" customHeight="1" x14ac:dyDescent="0.2">
      <c r="A54" s="55">
        <f t="shared" si="1"/>
        <v>4</v>
      </c>
      <c r="B54" s="146" t="s">
        <v>129</v>
      </c>
      <c r="C54" s="100" t="s">
        <v>130</v>
      </c>
      <c r="D54" s="64"/>
      <c r="E54" s="64"/>
      <c r="F54" s="64"/>
    </row>
    <row r="55" spans="1:6" s="101" customFormat="1" ht="12.75" x14ac:dyDescent="0.2">
      <c r="B55" s="144">
        <v>36</v>
      </c>
      <c r="C55" s="98" t="s">
        <v>325</v>
      </c>
      <c r="D55" s="62">
        <f>D56</f>
        <v>0</v>
      </c>
      <c r="E55" s="62">
        <f t="shared" ref="E55:F55" si="18">E56</f>
        <v>0</v>
      </c>
      <c r="F55" s="62">
        <f t="shared" si="18"/>
        <v>0</v>
      </c>
    </row>
    <row r="56" spans="1:6" s="101" customFormat="1" x14ac:dyDescent="0.2">
      <c r="B56" s="145" t="s">
        <v>319</v>
      </c>
      <c r="C56" s="99" t="s">
        <v>310</v>
      </c>
      <c r="D56" s="63">
        <f>D57+D58+D59+D60</f>
        <v>0</v>
      </c>
      <c r="E56" s="63">
        <f>E57+E58+E59+E60</f>
        <v>0</v>
      </c>
      <c r="F56" s="63">
        <f>F57+F58+F59+F60</f>
        <v>0</v>
      </c>
    </row>
    <row r="57" spans="1:6" s="101" customFormat="1" x14ac:dyDescent="0.2">
      <c r="B57" s="146" t="s">
        <v>320</v>
      </c>
      <c r="C57" s="100" t="s">
        <v>311</v>
      </c>
      <c r="D57" s="64">
        <v>0</v>
      </c>
      <c r="E57" s="64">
        <v>0</v>
      </c>
      <c r="F57" s="64">
        <v>0</v>
      </c>
    </row>
    <row r="58" spans="1:6" s="101" customFormat="1" x14ac:dyDescent="0.2">
      <c r="B58" s="146" t="s">
        <v>321</v>
      </c>
      <c r="C58" s="100" t="s">
        <v>312</v>
      </c>
      <c r="D58" s="64">
        <v>0</v>
      </c>
      <c r="E58" s="64">
        <v>0</v>
      </c>
      <c r="F58" s="64">
        <v>0</v>
      </c>
    </row>
    <row r="59" spans="1:6" s="101" customFormat="1" ht="22.5" x14ac:dyDescent="0.2">
      <c r="B59" s="146" t="s">
        <v>322</v>
      </c>
      <c r="C59" s="100" t="s">
        <v>313</v>
      </c>
      <c r="D59" s="64">
        <v>0</v>
      </c>
      <c r="E59" s="64">
        <v>0</v>
      </c>
      <c r="F59" s="64">
        <v>0</v>
      </c>
    </row>
    <row r="60" spans="1:6" s="101" customFormat="1" ht="24" customHeight="1" x14ac:dyDescent="0.2">
      <c r="B60" s="146" t="s">
        <v>323</v>
      </c>
      <c r="C60" s="100" t="s">
        <v>314</v>
      </c>
      <c r="D60" s="64">
        <v>0</v>
      </c>
      <c r="E60" s="64">
        <v>0</v>
      </c>
      <c r="F60" s="64">
        <v>0</v>
      </c>
    </row>
    <row r="61" spans="1:6" ht="25.5" x14ac:dyDescent="0.2">
      <c r="A61" s="55">
        <f t="shared" ref="A61:A88" si="19">LEN(B70)</f>
        <v>1</v>
      </c>
      <c r="B61" s="144" t="s">
        <v>131</v>
      </c>
      <c r="C61" s="98" t="s">
        <v>132</v>
      </c>
      <c r="D61" s="62">
        <f>D62</f>
        <v>0</v>
      </c>
      <c r="E61" s="62">
        <f t="shared" ref="E61:F61" si="20">E62</f>
        <v>0</v>
      </c>
      <c r="F61" s="62">
        <f t="shared" si="20"/>
        <v>0</v>
      </c>
    </row>
    <row r="62" spans="1:6" ht="12.75" x14ac:dyDescent="0.2">
      <c r="A62" s="55">
        <f t="shared" si="19"/>
        <v>2</v>
      </c>
      <c r="B62" s="145" t="s">
        <v>133</v>
      </c>
      <c r="C62" s="99" t="s">
        <v>134</v>
      </c>
      <c r="D62" s="62">
        <f>D63+D65</f>
        <v>0</v>
      </c>
      <c r="E62" s="62">
        <f t="shared" ref="E62:F62" si="21">E63+E65</f>
        <v>0</v>
      </c>
      <c r="F62" s="62">
        <f t="shared" si="21"/>
        <v>0</v>
      </c>
    </row>
    <row r="63" spans="1:6" x14ac:dyDescent="0.2">
      <c r="A63" s="55">
        <f t="shared" si="19"/>
        <v>3</v>
      </c>
      <c r="B63" s="146" t="s">
        <v>135</v>
      </c>
      <c r="C63" s="100" t="s">
        <v>136</v>
      </c>
      <c r="D63" s="63">
        <f>D64</f>
        <v>0</v>
      </c>
      <c r="E63" s="63">
        <f t="shared" ref="E63:F63" si="22">E64</f>
        <v>0</v>
      </c>
      <c r="F63" s="63">
        <f t="shared" si="22"/>
        <v>0</v>
      </c>
    </row>
    <row r="64" spans="1:6" x14ac:dyDescent="0.2">
      <c r="A64" s="55">
        <f t="shared" si="19"/>
        <v>4</v>
      </c>
      <c r="B64" s="146" t="s">
        <v>137</v>
      </c>
      <c r="C64" s="100" t="s">
        <v>138</v>
      </c>
      <c r="D64" s="64"/>
      <c r="E64" s="64"/>
      <c r="F64" s="64"/>
    </row>
    <row r="65" spans="1:6" x14ac:dyDescent="0.2">
      <c r="A65" s="55">
        <f t="shared" si="19"/>
        <v>3</v>
      </c>
      <c r="B65" s="146">
        <v>3723</v>
      </c>
      <c r="C65" s="100" t="s">
        <v>318</v>
      </c>
      <c r="D65" s="63">
        <f>D66+D67</f>
        <v>0</v>
      </c>
      <c r="E65" s="63">
        <f t="shared" ref="E65:F65" si="23">E66+E67</f>
        <v>0</v>
      </c>
      <c r="F65" s="63">
        <f t="shared" si="23"/>
        <v>0</v>
      </c>
    </row>
    <row r="66" spans="1:6" ht="12.75" x14ac:dyDescent="0.2">
      <c r="A66" s="55">
        <f t="shared" si="19"/>
        <v>4</v>
      </c>
      <c r="B66" s="144" t="s">
        <v>139</v>
      </c>
      <c r="C66" s="98" t="s">
        <v>140</v>
      </c>
      <c r="D66" s="62">
        <f>D67</f>
        <v>0</v>
      </c>
      <c r="E66" s="62">
        <f t="shared" ref="E66:F66" si="24">E67</f>
        <v>0</v>
      </c>
      <c r="F66" s="62">
        <f t="shared" si="24"/>
        <v>0</v>
      </c>
    </row>
    <row r="67" spans="1:6" x14ac:dyDescent="0.2">
      <c r="A67" s="55">
        <f t="shared" si="19"/>
        <v>4</v>
      </c>
      <c r="B67" s="145">
        <v>383</v>
      </c>
      <c r="C67" s="99" t="s">
        <v>141</v>
      </c>
      <c r="D67" s="64">
        <f>D68+D69</f>
        <v>0</v>
      </c>
      <c r="E67" s="64">
        <f t="shared" ref="E67:F67" si="25">E68+E69</f>
        <v>0</v>
      </c>
      <c r="F67" s="64">
        <f t="shared" si="25"/>
        <v>0</v>
      </c>
    </row>
    <row r="68" spans="1:6" x14ac:dyDescent="0.2">
      <c r="A68" s="55">
        <f t="shared" si="19"/>
        <v>2</v>
      </c>
      <c r="B68" s="146">
        <v>3831</v>
      </c>
      <c r="C68" s="100" t="s">
        <v>142</v>
      </c>
      <c r="D68" s="63">
        <v>0</v>
      </c>
      <c r="E68" s="63"/>
      <c r="F68" s="63"/>
    </row>
    <row r="69" spans="1:6" x14ac:dyDescent="0.2">
      <c r="A69" s="55">
        <f t="shared" si="19"/>
        <v>3</v>
      </c>
      <c r="B69" s="146">
        <v>3834</v>
      </c>
      <c r="C69" s="100" t="s">
        <v>143</v>
      </c>
      <c r="D69" s="63">
        <v>0</v>
      </c>
      <c r="E69" s="63"/>
      <c r="F69" s="63"/>
    </row>
    <row r="70" spans="1:6" ht="12.75" x14ac:dyDescent="0.2">
      <c r="A70" s="55">
        <f t="shared" si="19"/>
        <v>4</v>
      </c>
      <c r="B70" s="144" t="s">
        <v>144</v>
      </c>
      <c r="C70" s="98" t="s">
        <v>30</v>
      </c>
      <c r="D70" s="62">
        <f>D71+D77+D99+D102+D105</f>
        <v>54960</v>
      </c>
      <c r="E70" s="62">
        <f t="shared" ref="E70:F70" si="26">E71+E77+E99+E102+E105</f>
        <v>60840</v>
      </c>
      <c r="F70" s="62">
        <f t="shared" si="26"/>
        <v>60840</v>
      </c>
    </row>
    <row r="71" spans="1:6" ht="12.75" x14ac:dyDescent="0.2">
      <c r="A71" s="55">
        <f t="shared" si="19"/>
        <v>3</v>
      </c>
      <c r="B71" s="144" t="s">
        <v>145</v>
      </c>
      <c r="C71" s="98" t="s">
        <v>146</v>
      </c>
      <c r="D71" s="63">
        <f>SUM(D72:D78)</f>
        <v>27480</v>
      </c>
      <c r="E71" s="63">
        <f t="shared" ref="E71:F71" si="27">SUM(E72:E78)</f>
        <v>30420</v>
      </c>
      <c r="F71" s="63">
        <f t="shared" si="27"/>
        <v>30420</v>
      </c>
    </row>
    <row r="72" spans="1:6" x14ac:dyDescent="0.2">
      <c r="A72" s="55">
        <f t="shared" si="19"/>
        <v>4</v>
      </c>
      <c r="B72" s="145" t="s">
        <v>147</v>
      </c>
      <c r="C72" s="99" t="s">
        <v>31</v>
      </c>
      <c r="D72" s="64">
        <f>D73</f>
        <v>0</v>
      </c>
      <c r="E72" s="64">
        <f t="shared" ref="E72:F72" si="28">E73</f>
        <v>0</v>
      </c>
      <c r="F72" s="64">
        <f t="shared" si="28"/>
        <v>0</v>
      </c>
    </row>
    <row r="73" spans="1:6" x14ac:dyDescent="0.2">
      <c r="A73" s="55">
        <f t="shared" si="19"/>
        <v>4</v>
      </c>
      <c r="B73" s="146" t="s">
        <v>148</v>
      </c>
      <c r="C73" s="100" t="s">
        <v>149</v>
      </c>
      <c r="D73" s="64"/>
      <c r="E73" s="64"/>
      <c r="F73" s="64"/>
    </row>
    <row r="74" spans="1:6" x14ac:dyDescent="0.2">
      <c r="A74" s="55">
        <f t="shared" si="19"/>
        <v>4</v>
      </c>
      <c r="B74" s="145" t="s">
        <v>150</v>
      </c>
      <c r="C74" s="99" t="s">
        <v>151</v>
      </c>
      <c r="D74" s="64">
        <f>D75+D76</f>
        <v>0</v>
      </c>
      <c r="E74" s="64">
        <f t="shared" ref="E74:F74" si="29">E75+E76</f>
        <v>0</v>
      </c>
      <c r="F74" s="64">
        <f t="shared" si="29"/>
        <v>0</v>
      </c>
    </row>
    <row r="75" spans="1:6" x14ac:dyDescent="0.2">
      <c r="A75" s="55">
        <f t="shared" si="19"/>
        <v>4</v>
      </c>
      <c r="B75" s="146" t="s">
        <v>152</v>
      </c>
      <c r="C75" s="100" t="s">
        <v>153</v>
      </c>
      <c r="D75" s="64"/>
      <c r="E75" s="64"/>
      <c r="F75" s="64"/>
    </row>
    <row r="76" spans="1:6" x14ac:dyDescent="0.2">
      <c r="A76" s="55">
        <f t="shared" si="19"/>
        <v>4</v>
      </c>
      <c r="B76" s="146" t="s">
        <v>154</v>
      </c>
      <c r="C76" s="100" t="s">
        <v>155</v>
      </c>
      <c r="D76" s="64"/>
      <c r="E76" s="64"/>
      <c r="F76" s="64"/>
    </row>
    <row r="77" spans="1:6" ht="12.75" x14ac:dyDescent="0.2">
      <c r="A77" s="55">
        <f t="shared" si="19"/>
        <v>4</v>
      </c>
      <c r="B77" s="144" t="s">
        <v>156</v>
      </c>
      <c r="C77" s="98" t="s">
        <v>157</v>
      </c>
      <c r="D77" s="64">
        <f>D78+D80+D88+D90+D93+D95</f>
        <v>27480</v>
      </c>
      <c r="E77" s="64">
        <f t="shared" ref="E77:F77" si="30">E78+E80+E88+E90+E93+E95</f>
        <v>30420</v>
      </c>
      <c r="F77" s="64">
        <f t="shared" si="30"/>
        <v>30420</v>
      </c>
    </row>
    <row r="78" spans="1:6" x14ac:dyDescent="0.2">
      <c r="A78" s="55">
        <f t="shared" si="19"/>
        <v>4</v>
      </c>
      <c r="B78" s="145" t="s">
        <v>158</v>
      </c>
      <c r="C78" s="99" t="s">
        <v>159</v>
      </c>
      <c r="D78" s="64">
        <f>D79</f>
        <v>0</v>
      </c>
      <c r="E78" s="64">
        <f t="shared" ref="E78:F78" si="31">E79</f>
        <v>0</v>
      </c>
      <c r="F78" s="64">
        <f t="shared" si="31"/>
        <v>0</v>
      </c>
    </row>
    <row r="79" spans="1:6" x14ac:dyDescent="0.2">
      <c r="A79" s="55">
        <f t="shared" si="19"/>
        <v>3</v>
      </c>
      <c r="B79" s="146" t="s">
        <v>160</v>
      </c>
      <c r="C79" s="100" t="s">
        <v>161</v>
      </c>
      <c r="D79" s="63"/>
      <c r="E79" s="63"/>
      <c r="F79" s="63"/>
    </row>
    <row r="80" spans="1:6" x14ac:dyDescent="0.2">
      <c r="A80" s="55">
        <f t="shared" si="19"/>
        <v>4</v>
      </c>
      <c r="B80" s="145" t="s">
        <v>162</v>
      </c>
      <c r="C80" s="99" t="s">
        <v>29</v>
      </c>
      <c r="D80" s="64">
        <f>D81+D82+D83+D84+D85+D86+D87</f>
        <v>27480</v>
      </c>
      <c r="E80" s="64">
        <f t="shared" ref="E80:F80" si="32">E81+E82+E83+E84+E85+E86+E87</f>
        <v>30420</v>
      </c>
      <c r="F80" s="64">
        <f t="shared" si="32"/>
        <v>30420</v>
      </c>
    </row>
    <row r="81" spans="1:6" x14ac:dyDescent="0.2">
      <c r="A81" s="55">
        <f t="shared" si="19"/>
        <v>3</v>
      </c>
      <c r="B81" s="146" t="s">
        <v>163</v>
      </c>
      <c r="C81" s="100" t="s">
        <v>164</v>
      </c>
      <c r="D81" s="63">
        <v>23780</v>
      </c>
      <c r="E81" s="63">
        <v>26720</v>
      </c>
      <c r="F81" s="63">
        <v>26720</v>
      </c>
    </row>
    <row r="82" spans="1:6" x14ac:dyDescent="0.2">
      <c r="A82" s="55">
        <f t="shared" si="19"/>
        <v>4</v>
      </c>
      <c r="B82" s="146" t="s">
        <v>165</v>
      </c>
      <c r="C82" s="100" t="s">
        <v>166</v>
      </c>
      <c r="D82" s="64"/>
      <c r="E82" s="64"/>
      <c r="F82" s="64"/>
    </row>
    <row r="83" spans="1:6" x14ac:dyDescent="0.2">
      <c r="A83" s="55">
        <f t="shared" si="19"/>
        <v>4</v>
      </c>
      <c r="B83" s="146" t="s">
        <v>167</v>
      </c>
      <c r="C83" s="100" t="s">
        <v>168</v>
      </c>
      <c r="D83" s="64"/>
      <c r="E83" s="64"/>
      <c r="F83" s="64"/>
    </row>
    <row r="84" spans="1:6" x14ac:dyDescent="0.2">
      <c r="A84" s="55">
        <f t="shared" si="19"/>
        <v>3</v>
      </c>
      <c r="B84" s="146" t="s">
        <v>169</v>
      </c>
      <c r="C84" s="100" t="s">
        <v>170</v>
      </c>
      <c r="D84" s="63"/>
      <c r="E84" s="63"/>
      <c r="F84" s="63"/>
    </row>
    <row r="85" spans="1:6" x14ac:dyDescent="0.2">
      <c r="A85" s="55">
        <f t="shared" si="19"/>
        <v>4</v>
      </c>
      <c r="B85" s="146" t="s">
        <v>171</v>
      </c>
      <c r="C85" s="100" t="s">
        <v>172</v>
      </c>
      <c r="D85" s="64"/>
      <c r="E85" s="64"/>
      <c r="F85" s="64"/>
    </row>
    <row r="86" spans="1:6" x14ac:dyDescent="0.2">
      <c r="A86" s="55">
        <f t="shared" si="19"/>
        <v>3</v>
      </c>
      <c r="B86" s="146" t="s">
        <v>173</v>
      </c>
      <c r="C86" s="100" t="s">
        <v>174</v>
      </c>
      <c r="D86" s="63"/>
      <c r="E86" s="63"/>
      <c r="F86" s="63"/>
    </row>
    <row r="87" spans="1:6" x14ac:dyDescent="0.2">
      <c r="A87" s="55">
        <f t="shared" si="19"/>
        <v>4</v>
      </c>
      <c r="B87" s="146" t="s">
        <v>175</v>
      </c>
      <c r="C87" s="100" t="s">
        <v>45</v>
      </c>
      <c r="D87" s="64">
        <v>3700</v>
      </c>
      <c r="E87" s="64">
        <v>3700</v>
      </c>
      <c r="F87" s="64">
        <v>3700</v>
      </c>
    </row>
    <row r="88" spans="1:6" x14ac:dyDescent="0.2">
      <c r="A88" s="55">
        <f t="shared" si="19"/>
        <v>4</v>
      </c>
      <c r="B88" s="145" t="s">
        <v>176</v>
      </c>
      <c r="C88" s="99" t="s">
        <v>177</v>
      </c>
      <c r="D88" s="64">
        <f>D89</f>
        <v>0</v>
      </c>
      <c r="E88" s="64">
        <f t="shared" ref="E88:F88" si="33">E89</f>
        <v>0</v>
      </c>
      <c r="F88" s="64">
        <f t="shared" si="33"/>
        <v>0</v>
      </c>
    </row>
    <row r="89" spans="1:6" x14ac:dyDescent="0.2">
      <c r="A89" s="55">
        <f t="shared" ref="A89:A107" si="34">LEN(B98)</f>
        <v>4</v>
      </c>
      <c r="B89" s="146" t="s">
        <v>178</v>
      </c>
      <c r="C89" s="100" t="s">
        <v>179</v>
      </c>
      <c r="D89" s="64"/>
      <c r="E89" s="64"/>
      <c r="F89" s="64"/>
    </row>
    <row r="90" spans="1:6" ht="12.75" x14ac:dyDescent="0.2">
      <c r="A90" s="55">
        <f t="shared" si="34"/>
        <v>2</v>
      </c>
      <c r="B90" s="145" t="s">
        <v>180</v>
      </c>
      <c r="C90" s="99" t="s">
        <v>32</v>
      </c>
      <c r="D90" s="62">
        <f>D91+D92</f>
        <v>0</v>
      </c>
      <c r="E90" s="62">
        <f t="shared" ref="E90:F90" si="35">E91+E92</f>
        <v>0</v>
      </c>
      <c r="F90" s="62">
        <f t="shared" si="35"/>
        <v>0</v>
      </c>
    </row>
    <row r="91" spans="1:6" x14ac:dyDescent="0.2">
      <c r="A91" s="55">
        <f t="shared" si="34"/>
        <v>3</v>
      </c>
      <c r="B91" s="146" t="s">
        <v>181</v>
      </c>
      <c r="C91" s="100" t="s">
        <v>182</v>
      </c>
      <c r="D91" s="63"/>
      <c r="E91" s="63"/>
      <c r="F91" s="63"/>
    </row>
    <row r="92" spans="1:6" x14ac:dyDescent="0.2">
      <c r="A92" s="55">
        <f t="shared" si="34"/>
        <v>4</v>
      </c>
      <c r="B92" s="146" t="s">
        <v>183</v>
      </c>
      <c r="C92" s="100" t="s">
        <v>184</v>
      </c>
      <c r="D92" s="64"/>
      <c r="E92" s="64"/>
      <c r="F92" s="64"/>
    </row>
    <row r="93" spans="1:6" ht="12.75" x14ac:dyDescent="0.2">
      <c r="A93" s="55">
        <f t="shared" si="34"/>
        <v>2</v>
      </c>
      <c r="B93" s="145">
        <v>425</v>
      </c>
      <c r="C93" s="99" t="s">
        <v>185</v>
      </c>
      <c r="D93" s="62">
        <f>D94</f>
        <v>0</v>
      </c>
      <c r="E93" s="62">
        <f t="shared" ref="E93:F93" si="36">E94</f>
        <v>0</v>
      </c>
      <c r="F93" s="62">
        <f t="shared" si="36"/>
        <v>0</v>
      </c>
    </row>
    <row r="94" spans="1:6" x14ac:dyDescent="0.2">
      <c r="A94" s="55">
        <f t="shared" si="34"/>
        <v>3</v>
      </c>
      <c r="B94" s="146" t="s">
        <v>186</v>
      </c>
      <c r="C94" s="100" t="s">
        <v>187</v>
      </c>
      <c r="D94" s="63">
        <v>0</v>
      </c>
      <c r="E94" s="63">
        <v>0</v>
      </c>
      <c r="F94" s="63">
        <v>0</v>
      </c>
    </row>
    <row r="95" spans="1:6" ht="12.75" x14ac:dyDescent="0.2">
      <c r="A95" s="55">
        <f t="shared" si="34"/>
        <v>4</v>
      </c>
      <c r="B95" s="145" t="s">
        <v>188</v>
      </c>
      <c r="C95" s="99" t="s">
        <v>189</v>
      </c>
      <c r="D95" s="62">
        <f>D96+D97+D98</f>
        <v>0</v>
      </c>
      <c r="E95" s="62">
        <f t="shared" ref="E95:F95" si="37">E96+E97+E98</f>
        <v>0</v>
      </c>
      <c r="F95" s="62">
        <f t="shared" si="37"/>
        <v>0</v>
      </c>
    </row>
    <row r="96" spans="1:6" ht="12.75" x14ac:dyDescent="0.2">
      <c r="A96" s="55">
        <f t="shared" si="34"/>
        <v>2</v>
      </c>
      <c r="B96" s="146" t="s">
        <v>190</v>
      </c>
      <c r="C96" s="100" t="s">
        <v>191</v>
      </c>
      <c r="D96" s="62"/>
      <c r="E96" s="62"/>
      <c r="F96" s="62"/>
    </row>
    <row r="97" spans="1:6" x14ac:dyDescent="0.2">
      <c r="A97" s="55">
        <f t="shared" si="34"/>
        <v>3</v>
      </c>
      <c r="B97" s="146" t="s">
        <v>192</v>
      </c>
      <c r="C97" s="100" t="s">
        <v>193</v>
      </c>
      <c r="D97" s="63"/>
      <c r="E97" s="63"/>
      <c r="F97" s="63"/>
    </row>
    <row r="98" spans="1:6" x14ac:dyDescent="0.2">
      <c r="A98" s="55">
        <f t="shared" si="34"/>
        <v>4</v>
      </c>
      <c r="B98" s="146" t="s">
        <v>194</v>
      </c>
      <c r="C98" s="100" t="s">
        <v>195</v>
      </c>
      <c r="D98" s="64"/>
      <c r="E98" s="64"/>
      <c r="F98" s="64"/>
    </row>
    <row r="99" spans="1:6" ht="25.5" x14ac:dyDescent="0.2">
      <c r="A99" s="55">
        <f t="shared" si="34"/>
        <v>3</v>
      </c>
      <c r="B99" s="144" t="s">
        <v>196</v>
      </c>
      <c r="C99" s="98" t="s">
        <v>197</v>
      </c>
      <c r="D99" s="62">
        <f>D100+D102+D105</f>
        <v>0</v>
      </c>
      <c r="E99" s="62">
        <f t="shared" ref="E99:F99" si="38">E100+E102+E105</f>
        <v>0</v>
      </c>
      <c r="F99" s="62">
        <f t="shared" si="38"/>
        <v>0</v>
      </c>
    </row>
    <row r="100" spans="1:6" x14ac:dyDescent="0.2">
      <c r="A100" s="55">
        <f t="shared" si="34"/>
        <v>4</v>
      </c>
      <c r="B100" s="145" t="s">
        <v>198</v>
      </c>
      <c r="C100" s="99" t="s">
        <v>199</v>
      </c>
      <c r="D100" s="64"/>
      <c r="E100" s="64"/>
      <c r="F100" s="64"/>
    </row>
    <row r="101" spans="1:6" x14ac:dyDescent="0.2">
      <c r="A101" s="55">
        <f t="shared" si="34"/>
        <v>1</v>
      </c>
      <c r="B101" s="146" t="s">
        <v>200</v>
      </c>
      <c r="C101" s="100" t="s">
        <v>201</v>
      </c>
      <c r="D101" s="63">
        <v>0</v>
      </c>
      <c r="E101" s="63">
        <v>0</v>
      </c>
      <c r="F101" s="63">
        <v>0</v>
      </c>
    </row>
    <row r="102" spans="1:6" ht="12.75" x14ac:dyDescent="0.2">
      <c r="A102" s="55">
        <f t="shared" si="34"/>
        <v>2</v>
      </c>
      <c r="B102" s="144" t="s">
        <v>202</v>
      </c>
      <c r="C102" s="98" t="s">
        <v>203</v>
      </c>
      <c r="D102" s="62">
        <f>D103</f>
        <v>0</v>
      </c>
      <c r="E102" s="62">
        <f t="shared" ref="E102:F102" si="39">E103</f>
        <v>0</v>
      </c>
      <c r="F102" s="62">
        <f t="shared" si="39"/>
        <v>0</v>
      </c>
    </row>
    <row r="103" spans="1:6" x14ac:dyDescent="0.2">
      <c r="A103" s="55">
        <f t="shared" si="34"/>
        <v>3</v>
      </c>
      <c r="B103" s="145" t="s">
        <v>204</v>
      </c>
      <c r="C103" s="99" t="s">
        <v>205</v>
      </c>
      <c r="D103" s="63">
        <f>D104</f>
        <v>0</v>
      </c>
      <c r="E103" s="63">
        <f t="shared" ref="E103:F103" si="40">E104</f>
        <v>0</v>
      </c>
      <c r="F103" s="63">
        <f t="shared" si="40"/>
        <v>0</v>
      </c>
    </row>
    <row r="104" spans="1:6" x14ac:dyDescent="0.2">
      <c r="A104" s="55">
        <f t="shared" si="34"/>
        <v>4</v>
      </c>
      <c r="B104" s="146" t="s">
        <v>206</v>
      </c>
      <c r="C104" s="100" t="s">
        <v>205</v>
      </c>
      <c r="D104" s="63"/>
      <c r="E104" s="63"/>
      <c r="F104" s="63"/>
    </row>
    <row r="105" spans="1:6" ht="12.75" x14ac:dyDescent="0.2">
      <c r="A105" s="55">
        <f t="shared" si="34"/>
        <v>2</v>
      </c>
      <c r="B105" s="144" t="s">
        <v>207</v>
      </c>
      <c r="C105" s="98" t="s">
        <v>208</v>
      </c>
      <c r="D105" s="63">
        <f>D106+D108</f>
        <v>0</v>
      </c>
      <c r="E105" s="63">
        <f t="shared" ref="E105:F105" si="41">E106+E108</f>
        <v>0</v>
      </c>
      <c r="F105" s="63">
        <f t="shared" si="41"/>
        <v>0</v>
      </c>
    </row>
    <row r="106" spans="1:6" x14ac:dyDescent="0.2">
      <c r="A106" s="55">
        <f t="shared" si="34"/>
        <v>3</v>
      </c>
      <c r="B106" s="145" t="s">
        <v>209</v>
      </c>
      <c r="C106" s="99" t="s">
        <v>46</v>
      </c>
      <c r="D106" s="63">
        <f>D107</f>
        <v>0</v>
      </c>
      <c r="E106" s="63">
        <f t="shared" ref="E106:F106" si="42">E107</f>
        <v>0</v>
      </c>
      <c r="F106" s="63">
        <f t="shared" si="42"/>
        <v>0</v>
      </c>
    </row>
    <row r="107" spans="1:6" x14ac:dyDescent="0.2">
      <c r="A107" s="55">
        <f t="shared" si="34"/>
        <v>4</v>
      </c>
      <c r="B107" s="146" t="s">
        <v>210</v>
      </c>
      <c r="C107" s="100" t="s">
        <v>46</v>
      </c>
      <c r="D107" s="63"/>
      <c r="E107" s="63"/>
      <c r="F107" s="63"/>
    </row>
    <row r="108" spans="1:6" x14ac:dyDescent="0.2">
      <c r="B108" s="145">
        <v>452</v>
      </c>
      <c r="C108" s="99" t="s">
        <v>211</v>
      </c>
      <c r="D108" s="63">
        <f>D109</f>
        <v>0</v>
      </c>
      <c r="E108" s="63">
        <f t="shared" ref="E108:F108" si="43">E109</f>
        <v>0</v>
      </c>
      <c r="F108" s="63">
        <f t="shared" si="43"/>
        <v>0</v>
      </c>
    </row>
    <row r="109" spans="1:6" x14ac:dyDescent="0.2">
      <c r="B109" s="146" t="s">
        <v>212</v>
      </c>
      <c r="C109" s="100" t="s">
        <v>211</v>
      </c>
      <c r="D109" s="63"/>
      <c r="E109" s="63"/>
      <c r="F109" s="63"/>
    </row>
    <row r="110" spans="1:6" ht="12.75" x14ac:dyDescent="0.2">
      <c r="B110" s="144" t="s">
        <v>213</v>
      </c>
      <c r="C110" s="98" t="s">
        <v>214</v>
      </c>
      <c r="D110" s="63">
        <f>D111+D114</f>
        <v>0</v>
      </c>
      <c r="E110" s="63">
        <f t="shared" ref="E110:F110" si="44">E111+E114</f>
        <v>0</v>
      </c>
      <c r="F110" s="63">
        <f t="shared" si="44"/>
        <v>0</v>
      </c>
    </row>
    <row r="111" spans="1:6" ht="12.75" x14ac:dyDescent="0.2">
      <c r="B111" s="144" t="s">
        <v>215</v>
      </c>
      <c r="C111" s="98" t="s">
        <v>216</v>
      </c>
      <c r="D111" s="63">
        <f>D112</f>
        <v>0</v>
      </c>
      <c r="E111" s="63">
        <f t="shared" ref="E111:F112" si="45">E112</f>
        <v>0</v>
      </c>
      <c r="F111" s="63">
        <f t="shared" si="45"/>
        <v>0</v>
      </c>
    </row>
    <row r="112" spans="1:6" x14ac:dyDescent="0.2">
      <c r="B112" s="145" t="s">
        <v>217</v>
      </c>
      <c r="C112" s="99" t="s">
        <v>218</v>
      </c>
      <c r="D112" s="63">
        <f>D113</f>
        <v>0</v>
      </c>
      <c r="E112" s="63">
        <f t="shared" si="45"/>
        <v>0</v>
      </c>
      <c r="F112" s="63">
        <f t="shared" si="45"/>
        <v>0</v>
      </c>
    </row>
    <row r="113" spans="2:6" x14ac:dyDescent="0.2">
      <c r="B113" s="146" t="s">
        <v>219</v>
      </c>
      <c r="C113" s="100" t="s">
        <v>218</v>
      </c>
      <c r="D113" s="63"/>
      <c r="E113" s="63"/>
      <c r="F113" s="63"/>
    </row>
    <row r="114" spans="2:6" ht="12.75" x14ac:dyDescent="0.2">
      <c r="B114" s="144" t="s">
        <v>220</v>
      </c>
      <c r="C114" s="98" t="s">
        <v>221</v>
      </c>
      <c r="D114" s="63">
        <f>D115</f>
        <v>0</v>
      </c>
      <c r="E114" s="63">
        <f t="shared" ref="E114:F115" si="46">E115</f>
        <v>0</v>
      </c>
      <c r="F114" s="63">
        <f t="shared" si="46"/>
        <v>0</v>
      </c>
    </row>
    <row r="115" spans="2:6" ht="24" x14ac:dyDescent="0.2">
      <c r="B115" s="145" t="s">
        <v>222</v>
      </c>
      <c r="C115" s="99" t="s">
        <v>223</v>
      </c>
      <c r="D115" s="63">
        <f>D116</f>
        <v>0</v>
      </c>
      <c r="E115" s="63">
        <f t="shared" si="46"/>
        <v>0</v>
      </c>
      <c r="F115" s="63">
        <f t="shared" si="46"/>
        <v>0</v>
      </c>
    </row>
    <row r="116" spans="2:6" ht="22.5" x14ac:dyDescent="0.2">
      <c r="B116" s="146" t="s">
        <v>224</v>
      </c>
      <c r="C116" s="100" t="s">
        <v>225</v>
      </c>
      <c r="D116" s="63"/>
      <c r="E116" s="63"/>
      <c r="F116" s="63"/>
    </row>
  </sheetData>
  <autoFilter ref="A2:F107"/>
  <mergeCells count="1">
    <mergeCell ref="C1:F1"/>
  </mergeCells>
  <pageMargins left="0.75" right="0.75" top="1" bottom="1" header="0.5" footer="0.5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"/>
  <sheetViews>
    <sheetView view="pageBreakPreview" topLeftCell="A13" zoomScale="90" zoomScaleNormal="100" zoomScaleSheetLayoutView="90" workbookViewId="0">
      <selection activeCell="C35" sqref="C35"/>
    </sheetView>
  </sheetViews>
  <sheetFormatPr defaultColWidth="11.42578125" defaultRowHeight="12.75" x14ac:dyDescent="0.2"/>
  <cols>
    <col min="1" max="1" width="16" style="22" customWidth="1"/>
    <col min="2" max="3" width="17.5703125" style="22" customWidth="1"/>
    <col min="4" max="4" width="17.5703125" style="34" customWidth="1"/>
    <col min="5" max="8" width="17.5703125" style="42" customWidth="1"/>
    <col min="9" max="9" width="18.85546875" style="42" customWidth="1"/>
    <col min="10" max="10" width="14.28515625" style="42" customWidth="1"/>
    <col min="11" max="11" width="7.85546875" style="42" customWidth="1"/>
    <col min="12" max="16384" width="11.42578125" style="42"/>
  </cols>
  <sheetData>
    <row r="1" spans="1:9" ht="24" customHeight="1" x14ac:dyDescent="0.2">
      <c r="A1" s="176" t="s">
        <v>7</v>
      </c>
      <c r="B1" s="176"/>
      <c r="C1" s="176"/>
      <c r="D1" s="176"/>
      <c r="E1" s="176"/>
      <c r="F1" s="176"/>
      <c r="G1" s="176"/>
      <c r="H1" s="176"/>
    </row>
    <row r="2" spans="1:9" s="1" customFormat="1" ht="13.5" thickBot="1" x14ac:dyDescent="0.25">
      <c r="A2" s="9"/>
      <c r="I2" s="10" t="s">
        <v>8</v>
      </c>
    </row>
    <row r="3" spans="1:9" s="1" customFormat="1" ht="26.25" thickBot="1" x14ac:dyDescent="0.25">
      <c r="A3" s="38" t="s">
        <v>9</v>
      </c>
      <c r="B3" s="177" t="s">
        <v>292</v>
      </c>
      <c r="C3" s="178"/>
      <c r="D3" s="178"/>
      <c r="E3" s="178"/>
      <c r="F3" s="178"/>
      <c r="G3" s="178"/>
      <c r="H3" s="178"/>
      <c r="I3" s="179"/>
    </row>
    <row r="4" spans="1:9" s="1" customFormat="1" ht="90" thickBot="1" x14ac:dyDescent="0.25">
      <c r="A4" s="39" t="s">
        <v>10</v>
      </c>
      <c r="B4" s="11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293</v>
      </c>
      <c r="H4" s="102" t="s">
        <v>16</v>
      </c>
      <c r="I4" s="13" t="s">
        <v>324</v>
      </c>
    </row>
    <row r="5" spans="1:9" s="1" customFormat="1" x14ac:dyDescent="0.2">
      <c r="A5" s="130">
        <v>64132</v>
      </c>
      <c r="B5" s="2"/>
      <c r="C5" s="133">
        <v>300</v>
      </c>
      <c r="D5" s="3"/>
      <c r="E5" s="4"/>
      <c r="F5" s="4"/>
      <c r="G5" s="5"/>
      <c r="H5" s="5"/>
      <c r="I5" s="6"/>
    </row>
    <row r="6" spans="1:9" s="1" customFormat="1" x14ac:dyDescent="0.2">
      <c r="A6" s="131">
        <v>66151</v>
      </c>
      <c r="B6" s="134"/>
      <c r="C6" s="135">
        <v>42260</v>
      </c>
      <c r="D6" s="135"/>
      <c r="E6" s="135"/>
      <c r="F6" s="135"/>
      <c r="G6" s="136"/>
      <c r="H6" s="136"/>
      <c r="I6" s="137"/>
    </row>
    <row r="7" spans="1:9" s="1" customFormat="1" x14ac:dyDescent="0.2">
      <c r="A7" s="131">
        <v>66314</v>
      </c>
      <c r="B7" s="134"/>
      <c r="C7" s="135"/>
      <c r="D7" s="135"/>
      <c r="E7" s="135"/>
      <c r="F7" s="135">
        <v>10000</v>
      </c>
      <c r="G7" s="136"/>
      <c r="H7" s="136"/>
      <c r="I7" s="137"/>
    </row>
    <row r="8" spans="1:9" s="1" customFormat="1" x14ac:dyDescent="0.2">
      <c r="A8" s="131">
        <v>66324</v>
      </c>
      <c r="B8" s="134"/>
      <c r="C8" s="135"/>
      <c r="D8" s="135"/>
      <c r="E8" s="135"/>
      <c r="F8" s="135">
        <v>2500</v>
      </c>
      <c r="G8" s="136"/>
      <c r="H8" s="136"/>
      <c r="I8" s="137"/>
    </row>
    <row r="9" spans="1:9" s="1" customFormat="1" x14ac:dyDescent="0.2">
      <c r="A9" s="131">
        <v>65268</v>
      </c>
      <c r="B9" s="134"/>
      <c r="C9" s="135"/>
      <c r="D9" s="135">
        <v>25000</v>
      </c>
      <c r="E9" s="135"/>
      <c r="F9" s="135"/>
      <c r="G9" s="136"/>
      <c r="H9" s="136"/>
      <c r="I9" s="137"/>
    </row>
    <row r="10" spans="1:9" s="1" customFormat="1" x14ac:dyDescent="0.2">
      <c r="A10" s="131">
        <v>63612</v>
      </c>
      <c r="B10" s="134"/>
      <c r="C10" s="135"/>
      <c r="D10" s="135"/>
      <c r="E10" s="135">
        <v>5000</v>
      </c>
      <c r="F10" s="135"/>
      <c r="G10" s="136"/>
      <c r="H10" s="136"/>
      <c r="I10" s="137"/>
    </row>
    <row r="11" spans="1:9" s="1" customFormat="1" x14ac:dyDescent="0.2">
      <c r="A11" s="131">
        <v>63414</v>
      </c>
      <c r="B11" s="134"/>
      <c r="C11" s="135"/>
      <c r="D11" s="135"/>
      <c r="E11" s="135">
        <v>7314.24</v>
      </c>
      <c r="F11" s="135"/>
      <c r="G11" s="136"/>
      <c r="H11" s="136"/>
      <c r="I11" s="137"/>
    </row>
    <row r="12" spans="1:9" s="1" customFormat="1" x14ac:dyDescent="0.2">
      <c r="A12" s="131">
        <v>63612</v>
      </c>
      <c r="B12" s="134">
        <v>5695917.1799999997</v>
      </c>
      <c r="C12" s="135"/>
      <c r="D12" s="135"/>
      <c r="E12" s="135"/>
      <c r="F12" s="135"/>
      <c r="G12" s="136"/>
      <c r="H12" s="136"/>
      <c r="I12" s="137"/>
    </row>
    <row r="13" spans="1:9" s="1" customFormat="1" ht="13.5" thickBot="1" x14ac:dyDescent="0.25">
      <c r="A13" s="132">
        <v>72119</v>
      </c>
      <c r="B13" s="138"/>
      <c r="C13" s="139"/>
      <c r="D13" s="139"/>
      <c r="E13" s="139"/>
      <c r="F13" s="139"/>
      <c r="G13" s="140">
        <v>908.4</v>
      </c>
      <c r="H13" s="140"/>
      <c r="I13" s="141"/>
    </row>
    <row r="14" spans="1:9" s="1" customFormat="1" ht="30" customHeight="1" thickBot="1" x14ac:dyDescent="0.25">
      <c r="A14" s="18" t="s">
        <v>17</v>
      </c>
      <c r="B14" s="19">
        <f>SUM(B5:B13)</f>
        <v>5695917.1799999997</v>
      </c>
      <c r="C14" s="19">
        <f t="shared" ref="C14:I14" si="0">SUM(C5:C13)</f>
        <v>42560</v>
      </c>
      <c r="D14" s="19">
        <f t="shared" si="0"/>
        <v>25000</v>
      </c>
      <c r="E14" s="19">
        <f t="shared" si="0"/>
        <v>12314.24</v>
      </c>
      <c r="F14" s="19">
        <f t="shared" si="0"/>
        <v>12500</v>
      </c>
      <c r="G14" s="19">
        <f t="shared" si="0"/>
        <v>908.4</v>
      </c>
      <c r="H14" s="19">
        <f t="shared" si="0"/>
        <v>0</v>
      </c>
      <c r="I14" s="19">
        <f t="shared" si="0"/>
        <v>0</v>
      </c>
    </row>
    <row r="15" spans="1:9" s="1" customFormat="1" ht="28.5" customHeight="1" thickBot="1" x14ac:dyDescent="0.25">
      <c r="A15" s="18" t="s">
        <v>36</v>
      </c>
      <c r="B15" s="180">
        <f>B14+C14+D14+E14+F14+G14+I14</f>
        <v>5789199.8200000003</v>
      </c>
      <c r="C15" s="181"/>
      <c r="D15" s="181"/>
      <c r="E15" s="181"/>
      <c r="F15" s="181"/>
      <c r="G15" s="181"/>
      <c r="H15" s="181"/>
      <c r="I15" s="182"/>
    </row>
    <row r="16" spans="1:9" ht="13.5" thickBot="1" x14ac:dyDescent="0.25">
      <c r="A16" s="43"/>
      <c r="B16" s="43"/>
      <c r="C16" s="43"/>
      <c r="D16" s="8"/>
      <c r="E16" s="21"/>
      <c r="H16" s="10"/>
    </row>
    <row r="17" spans="1:9" ht="24" customHeight="1" thickBot="1" x14ac:dyDescent="0.25">
      <c r="A17" s="40" t="s">
        <v>9</v>
      </c>
      <c r="B17" s="177" t="s">
        <v>331</v>
      </c>
      <c r="C17" s="178"/>
      <c r="D17" s="178"/>
      <c r="E17" s="178"/>
      <c r="F17" s="178"/>
      <c r="G17" s="178"/>
      <c r="H17" s="178"/>
      <c r="I17" s="179"/>
    </row>
    <row r="18" spans="1:9" ht="90" thickBot="1" x14ac:dyDescent="0.25">
      <c r="A18" s="41" t="s">
        <v>10</v>
      </c>
      <c r="B18" s="11" t="s">
        <v>11</v>
      </c>
      <c r="C18" s="12" t="s">
        <v>12</v>
      </c>
      <c r="D18" s="12" t="s">
        <v>13</v>
      </c>
      <c r="E18" s="12" t="s">
        <v>14</v>
      </c>
      <c r="F18" s="12" t="s">
        <v>15</v>
      </c>
      <c r="G18" s="12" t="s">
        <v>293</v>
      </c>
      <c r="H18" s="102" t="s">
        <v>16</v>
      </c>
      <c r="I18" s="13" t="s">
        <v>324</v>
      </c>
    </row>
    <row r="19" spans="1:9" x14ac:dyDescent="0.2">
      <c r="A19" s="130">
        <v>64132</v>
      </c>
      <c r="B19" s="2"/>
      <c r="C19" s="133">
        <v>300</v>
      </c>
      <c r="D19" s="3"/>
      <c r="E19" s="4"/>
      <c r="F19" s="4"/>
      <c r="G19" s="5"/>
      <c r="H19" s="5"/>
      <c r="I19" s="6"/>
    </row>
    <row r="20" spans="1:9" x14ac:dyDescent="0.2">
      <c r="A20" s="131">
        <v>66151</v>
      </c>
      <c r="B20" s="134"/>
      <c r="C20" s="135">
        <f>11400+42260</f>
        <v>53660</v>
      </c>
      <c r="D20" s="135"/>
      <c r="E20" s="135"/>
      <c r="F20" s="135"/>
      <c r="G20" s="136"/>
      <c r="H20" s="14"/>
      <c r="I20" s="15"/>
    </row>
    <row r="21" spans="1:9" x14ac:dyDescent="0.2">
      <c r="A21" s="131">
        <v>66314</v>
      </c>
      <c r="B21" s="134"/>
      <c r="C21" s="135"/>
      <c r="D21" s="135"/>
      <c r="E21" s="135"/>
      <c r="F21" s="135">
        <v>5000</v>
      </c>
      <c r="G21" s="136"/>
      <c r="H21" s="14"/>
      <c r="I21" s="15"/>
    </row>
    <row r="22" spans="1:9" x14ac:dyDescent="0.2">
      <c r="A22" s="131">
        <v>66324</v>
      </c>
      <c r="B22" s="134"/>
      <c r="C22" s="135"/>
      <c r="D22" s="135"/>
      <c r="E22" s="135"/>
      <c r="F22" s="135">
        <v>2500</v>
      </c>
      <c r="G22" s="136"/>
      <c r="H22" s="14"/>
      <c r="I22" s="15"/>
    </row>
    <row r="23" spans="1:9" x14ac:dyDescent="0.2">
      <c r="A23" s="131">
        <v>65268</v>
      </c>
      <c r="B23" s="134"/>
      <c r="C23" s="135"/>
      <c r="D23" s="135">
        <v>25000</v>
      </c>
      <c r="E23" s="135"/>
      <c r="F23" s="135"/>
      <c r="G23" s="136"/>
      <c r="H23" s="14"/>
      <c r="I23" s="15"/>
    </row>
    <row r="24" spans="1:9" x14ac:dyDescent="0.2">
      <c r="A24" s="131">
        <v>63612</v>
      </c>
      <c r="B24" s="134"/>
      <c r="C24" s="135"/>
      <c r="D24" s="135"/>
      <c r="E24" s="135">
        <v>5000</v>
      </c>
      <c r="F24" s="135"/>
      <c r="G24" s="136"/>
      <c r="H24" s="14"/>
      <c r="I24" s="15"/>
    </row>
    <row r="25" spans="1:9" x14ac:dyDescent="0.2">
      <c r="A25" s="131">
        <v>63414</v>
      </c>
      <c r="B25" s="134"/>
      <c r="C25" s="135"/>
      <c r="D25" s="135"/>
      <c r="E25" s="135">
        <v>7314.24</v>
      </c>
      <c r="F25" s="135"/>
      <c r="G25" s="136"/>
      <c r="H25" s="14"/>
      <c r="I25" s="15"/>
    </row>
    <row r="26" spans="1:9" x14ac:dyDescent="0.2">
      <c r="A26" s="131">
        <v>63612</v>
      </c>
      <c r="B26" s="134">
        <v>5695917.1799999997</v>
      </c>
      <c r="C26" s="135"/>
      <c r="D26" s="135"/>
      <c r="E26" s="135"/>
      <c r="F26" s="135"/>
      <c r="G26" s="136"/>
      <c r="H26" s="14"/>
      <c r="I26" s="15"/>
    </row>
    <row r="27" spans="1:9" ht="13.5" thickBot="1" x14ac:dyDescent="0.25">
      <c r="A27" s="132">
        <v>72119</v>
      </c>
      <c r="B27" s="138"/>
      <c r="C27" s="139"/>
      <c r="D27" s="139"/>
      <c r="E27" s="139"/>
      <c r="F27" s="139"/>
      <c r="G27" s="140">
        <v>908.4</v>
      </c>
      <c r="H27" s="16"/>
      <c r="I27" s="17"/>
    </row>
    <row r="28" spans="1:9" s="1" customFormat="1" ht="30" customHeight="1" thickBot="1" x14ac:dyDescent="0.25">
      <c r="A28" s="18" t="s">
        <v>17</v>
      </c>
      <c r="B28" s="19">
        <f>SUM(B19:B27)</f>
        <v>5695917.1799999997</v>
      </c>
      <c r="C28" s="19">
        <f t="shared" ref="C28:G28" si="1">SUM(C19:C27)</f>
        <v>53960</v>
      </c>
      <c r="D28" s="19">
        <f t="shared" si="1"/>
        <v>25000</v>
      </c>
      <c r="E28" s="19">
        <f t="shared" si="1"/>
        <v>12314.24</v>
      </c>
      <c r="F28" s="19">
        <f t="shared" si="1"/>
        <v>7500</v>
      </c>
      <c r="G28" s="19">
        <f t="shared" si="1"/>
        <v>908.4</v>
      </c>
      <c r="H28" s="20">
        <v>0</v>
      </c>
      <c r="I28" s="20">
        <v>0</v>
      </c>
    </row>
    <row r="29" spans="1:9" s="1" customFormat="1" ht="28.5" customHeight="1" thickBot="1" x14ac:dyDescent="0.25">
      <c r="A29" s="18" t="s">
        <v>291</v>
      </c>
      <c r="B29" s="180">
        <f>B28+C28+D28+E28+F28+G28+I28</f>
        <v>5795599.8200000003</v>
      </c>
      <c r="C29" s="181"/>
      <c r="D29" s="181"/>
      <c r="E29" s="181"/>
      <c r="F29" s="181"/>
      <c r="G29" s="181"/>
      <c r="H29" s="181"/>
      <c r="I29" s="182"/>
    </row>
    <row r="30" spans="1:9" ht="13.5" thickBot="1" x14ac:dyDescent="0.25">
      <c r="D30" s="66"/>
      <c r="E30" s="67"/>
    </row>
    <row r="31" spans="1:9" ht="26.25" thickBot="1" x14ac:dyDescent="0.25">
      <c r="A31" s="40" t="s">
        <v>9</v>
      </c>
      <c r="B31" s="177" t="s">
        <v>336</v>
      </c>
      <c r="C31" s="178"/>
      <c r="D31" s="178"/>
      <c r="E31" s="178"/>
      <c r="F31" s="178"/>
      <c r="G31" s="178"/>
      <c r="H31" s="178"/>
      <c r="I31" s="179"/>
    </row>
    <row r="32" spans="1:9" ht="90" thickBot="1" x14ac:dyDescent="0.25">
      <c r="A32" s="41" t="s">
        <v>10</v>
      </c>
      <c r="B32" s="11" t="s">
        <v>11</v>
      </c>
      <c r="C32" s="12" t="s">
        <v>12</v>
      </c>
      <c r="D32" s="12" t="s">
        <v>13</v>
      </c>
      <c r="E32" s="12" t="s">
        <v>14</v>
      </c>
      <c r="F32" s="12" t="s">
        <v>15</v>
      </c>
      <c r="G32" s="12" t="s">
        <v>293</v>
      </c>
      <c r="H32" s="102" t="s">
        <v>16</v>
      </c>
      <c r="I32" s="13" t="s">
        <v>324</v>
      </c>
    </row>
    <row r="33" spans="1:9" x14ac:dyDescent="0.2">
      <c r="A33" s="130">
        <v>64132</v>
      </c>
      <c r="B33" s="2"/>
      <c r="C33" s="133">
        <v>300</v>
      </c>
      <c r="D33" s="3"/>
      <c r="E33" s="4"/>
      <c r="F33" s="4"/>
      <c r="G33" s="5"/>
      <c r="H33" s="5"/>
      <c r="I33" s="6"/>
    </row>
    <row r="34" spans="1:9" x14ac:dyDescent="0.2">
      <c r="A34" s="131">
        <v>66151</v>
      </c>
      <c r="B34" s="134"/>
      <c r="C34" s="135">
        <v>53660</v>
      </c>
      <c r="D34" s="135"/>
      <c r="E34" s="135"/>
      <c r="F34" s="135"/>
      <c r="G34" s="136"/>
      <c r="H34" s="14"/>
      <c r="I34" s="15"/>
    </row>
    <row r="35" spans="1:9" x14ac:dyDescent="0.2">
      <c r="A35" s="131">
        <v>66314</v>
      </c>
      <c r="B35" s="134"/>
      <c r="C35" s="135"/>
      <c r="D35" s="135"/>
      <c r="E35" s="135"/>
      <c r="F35" s="135">
        <v>5000</v>
      </c>
      <c r="G35" s="136"/>
      <c r="H35" s="14"/>
      <c r="I35" s="15"/>
    </row>
    <row r="36" spans="1:9" x14ac:dyDescent="0.2">
      <c r="A36" s="131">
        <v>66324</v>
      </c>
      <c r="B36" s="134"/>
      <c r="C36" s="135"/>
      <c r="D36" s="135"/>
      <c r="E36" s="135"/>
      <c r="F36" s="135">
        <v>2500</v>
      </c>
      <c r="G36" s="136"/>
      <c r="H36" s="14"/>
      <c r="I36" s="15"/>
    </row>
    <row r="37" spans="1:9" x14ac:dyDescent="0.2">
      <c r="A37" s="131">
        <v>65268</v>
      </c>
      <c r="B37" s="134"/>
      <c r="C37" s="135"/>
      <c r="D37" s="135">
        <v>25000</v>
      </c>
      <c r="E37" s="135"/>
      <c r="F37" s="135"/>
      <c r="G37" s="136"/>
      <c r="H37" s="14"/>
      <c r="I37" s="15"/>
    </row>
    <row r="38" spans="1:9" ht="13.5" customHeight="1" x14ac:dyDescent="0.2">
      <c r="A38" s="131">
        <v>63612</v>
      </c>
      <c r="B38" s="134"/>
      <c r="C38" s="135"/>
      <c r="D38" s="135"/>
      <c r="E38" s="135">
        <v>5000</v>
      </c>
      <c r="F38" s="135"/>
      <c r="G38" s="136"/>
      <c r="H38" s="14"/>
      <c r="I38" s="15"/>
    </row>
    <row r="39" spans="1:9" ht="13.5" customHeight="1" x14ac:dyDescent="0.2">
      <c r="A39" s="131">
        <v>63414</v>
      </c>
      <c r="B39" s="134"/>
      <c r="C39" s="135"/>
      <c r="D39" s="135"/>
      <c r="E39" s="135">
        <v>7314.24</v>
      </c>
      <c r="F39" s="135"/>
      <c r="G39" s="136"/>
      <c r="H39" s="14"/>
      <c r="I39" s="15"/>
    </row>
    <row r="40" spans="1:9" ht="13.5" customHeight="1" x14ac:dyDescent="0.2">
      <c r="A40" s="131">
        <v>63612</v>
      </c>
      <c r="B40" s="134">
        <v>5695917.1799999997</v>
      </c>
      <c r="C40" s="135"/>
      <c r="D40" s="135"/>
      <c r="E40" s="135"/>
      <c r="F40" s="135"/>
      <c r="G40" s="136"/>
      <c r="H40" s="14"/>
      <c r="I40" s="15"/>
    </row>
    <row r="41" spans="1:9" ht="13.5" thickBot="1" x14ac:dyDescent="0.25">
      <c r="A41" s="132">
        <v>72119</v>
      </c>
      <c r="B41" s="138"/>
      <c r="C41" s="139"/>
      <c r="D41" s="139"/>
      <c r="E41" s="139"/>
      <c r="F41" s="139"/>
      <c r="G41" s="140">
        <v>908.4</v>
      </c>
      <c r="H41" s="16"/>
      <c r="I41" s="17"/>
    </row>
    <row r="42" spans="1:9" s="1" customFormat="1" ht="30" customHeight="1" thickBot="1" x14ac:dyDescent="0.25">
      <c r="A42" s="18" t="s">
        <v>17</v>
      </c>
      <c r="B42" s="19">
        <f>SUM(B33:B41)</f>
        <v>5695917.1799999997</v>
      </c>
      <c r="C42" s="19">
        <f t="shared" ref="C42:G42" si="2">SUM(C33:C41)</f>
        <v>53960</v>
      </c>
      <c r="D42" s="19">
        <f t="shared" si="2"/>
        <v>25000</v>
      </c>
      <c r="E42" s="19">
        <f t="shared" si="2"/>
        <v>12314.24</v>
      </c>
      <c r="F42" s="19">
        <f t="shared" si="2"/>
        <v>7500</v>
      </c>
      <c r="G42" s="19">
        <f t="shared" si="2"/>
        <v>908.4</v>
      </c>
      <c r="H42" s="20">
        <v>0</v>
      </c>
      <c r="I42" s="20">
        <v>0</v>
      </c>
    </row>
    <row r="43" spans="1:9" s="1" customFormat="1" ht="28.5" customHeight="1" thickBot="1" x14ac:dyDescent="0.25">
      <c r="A43" s="18" t="s">
        <v>332</v>
      </c>
      <c r="B43" s="180">
        <f>B42+C42+D42+E42+F42+G42+I42</f>
        <v>5795599.8200000003</v>
      </c>
      <c r="C43" s="181"/>
      <c r="D43" s="181"/>
      <c r="E43" s="181"/>
      <c r="F43" s="181"/>
      <c r="G43" s="181"/>
      <c r="H43" s="181"/>
      <c r="I43" s="182"/>
    </row>
    <row r="44" spans="1:9" ht="13.5" customHeight="1" x14ac:dyDescent="0.2">
      <c r="C44" s="23"/>
      <c r="D44" s="66"/>
      <c r="E44" s="68"/>
    </row>
    <row r="45" spans="1:9" ht="13.5" customHeight="1" x14ac:dyDescent="0.2">
      <c r="C45" s="23"/>
      <c r="D45" s="69"/>
      <c r="E45" s="70"/>
    </row>
    <row r="46" spans="1:9" ht="13.5" customHeight="1" x14ac:dyDescent="0.2">
      <c r="D46" s="71"/>
      <c r="E46" s="72"/>
    </row>
    <row r="47" spans="1:9" ht="13.5" customHeight="1" x14ac:dyDescent="0.2">
      <c r="D47" s="73"/>
      <c r="E47" s="74"/>
    </row>
    <row r="48" spans="1:9" ht="13.5" customHeight="1" x14ac:dyDescent="0.2">
      <c r="D48" s="66"/>
      <c r="E48" s="67"/>
    </row>
    <row r="49" spans="2:5" ht="28.5" customHeight="1" x14ac:dyDescent="0.2">
      <c r="C49" s="23"/>
      <c r="D49" s="66"/>
      <c r="E49" s="75"/>
    </row>
    <row r="50" spans="2:5" ht="13.5" customHeight="1" x14ac:dyDescent="0.2">
      <c r="C50" s="23"/>
      <c r="D50" s="66"/>
      <c r="E50" s="70"/>
    </row>
    <row r="51" spans="2:5" ht="13.5" customHeight="1" x14ac:dyDescent="0.2">
      <c r="D51" s="66"/>
      <c r="E51" s="67"/>
    </row>
    <row r="52" spans="2:5" ht="13.5" customHeight="1" x14ac:dyDescent="0.2">
      <c r="D52" s="66"/>
      <c r="E52" s="74"/>
    </row>
    <row r="53" spans="2:5" ht="13.5" customHeight="1" x14ac:dyDescent="0.2">
      <c r="D53" s="66"/>
      <c r="E53" s="67"/>
    </row>
    <row r="54" spans="2:5" ht="22.5" customHeight="1" x14ac:dyDescent="0.2">
      <c r="D54" s="66"/>
      <c r="E54" s="76"/>
    </row>
    <row r="55" spans="2:5" ht="13.5" customHeight="1" x14ac:dyDescent="0.2">
      <c r="D55" s="71"/>
      <c r="E55" s="72"/>
    </row>
    <row r="56" spans="2:5" ht="13.5" customHeight="1" x14ac:dyDescent="0.2">
      <c r="B56" s="23"/>
      <c r="D56" s="71"/>
      <c r="E56" s="77"/>
    </row>
    <row r="57" spans="2:5" ht="13.5" customHeight="1" x14ac:dyDescent="0.2">
      <c r="C57" s="23"/>
      <c r="D57" s="71"/>
      <c r="E57" s="78"/>
    </row>
    <row r="58" spans="2:5" ht="13.5" customHeight="1" x14ac:dyDescent="0.2">
      <c r="C58" s="23"/>
      <c r="D58" s="73"/>
      <c r="E58" s="70"/>
    </row>
    <row r="59" spans="2:5" ht="13.5" customHeight="1" x14ac:dyDescent="0.2">
      <c r="D59" s="66"/>
      <c r="E59" s="67"/>
    </row>
    <row r="60" spans="2:5" ht="13.5" customHeight="1" x14ac:dyDescent="0.2">
      <c r="B60" s="23"/>
      <c r="D60" s="66"/>
      <c r="E60" s="68"/>
    </row>
    <row r="61" spans="2:5" ht="13.5" customHeight="1" x14ac:dyDescent="0.2">
      <c r="C61" s="23"/>
      <c r="D61" s="66"/>
      <c r="E61" s="77"/>
    </row>
    <row r="62" spans="2:5" ht="13.5" customHeight="1" x14ac:dyDescent="0.2">
      <c r="C62" s="23"/>
      <c r="D62" s="73"/>
      <c r="E62" s="70"/>
    </row>
    <row r="63" spans="2:5" ht="13.5" customHeight="1" x14ac:dyDescent="0.2">
      <c r="D63" s="71"/>
      <c r="E63" s="67"/>
    </row>
    <row r="64" spans="2:5" ht="13.5" customHeight="1" x14ac:dyDescent="0.2">
      <c r="C64" s="23"/>
      <c r="D64" s="71"/>
      <c r="E64" s="77"/>
    </row>
    <row r="65" spans="1:5" ht="22.5" customHeight="1" x14ac:dyDescent="0.2">
      <c r="D65" s="73"/>
      <c r="E65" s="76"/>
    </row>
    <row r="66" spans="1:5" ht="13.5" customHeight="1" x14ac:dyDescent="0.2">
      <c r="D66" s="66"/>
      <c r="E66" s="67"/>
    </row>
    <row r="67" spans="1:5" ht="13.5" customHeight="1" x14ac:dyDescent="0.2">
      <c r="D67" s="73"/>
      <c r="E67" s="70"/>
    </row>
    <row r="68" spans="1:5" ht="13.5" customHeight="1" x14ac:dyDescent="0.2">
      <c r="D68" s="66"/>
      <c r="E68" s="67"/>
    </row>
    <row r="69" spans="1:5" ht="13.5" customHeight="1" x14ac:dyDescent="0.2">
      <c r="D69" s="66"/>
      <c r="E69" s="67"/>
    </row>
    <row r="70" spans="1:5" ht="13.5" customHeight="1" x14ac:dyDescent="0.2">
      <c r="A70" s="23"/>
      <c r="D70" s="79"/>
      <c r="E70" s="77"/>
    </row>
    <row r="71" spans="1:5" ht="13.5" customHeight="1" x14ac:dyDescent="0.2">
      <c r="B71" s="23"/>
      <c r="C71" s="23"/>
      <c r="D71" s="80"/>
      <c r="E71" s="77"/>
    </row>
    <row r="72" spans="1:5" ht="13.5" customHeight="1" x14ac:dyDescent="0.2">
      <c r="B72" s="23"/>
      <c r="C72" s="23"/>
      <c r="D72" s="80"/>
      <c r="E72" s="68"/>
    </row>
    <row r="73" spans="1:5" ht="13.5" customHeight="1" x14ac:dyDescent="0.2">
      <c r="B73" s="23"/>
      <c r="C73" s="23"/>
      <c r="D73" s="73"/>
      <c r="E73" s="74"/>
    </row>
    <row r="74" spans="1:5" x14ac:dyDescent="0.2">
      <c r="D74" s="66"/>
      <c r="E74" s="67"/>
    </row>
    <row r="75" spans="1:5" x14ac:dyDescent="0.2">
      <c r="B75" s="23"/>
      <c r="D75" s="66"/>
      <c r="E75" s="77"/>
    </row>
    <row r="76" spans="1:5" x14ac:dyDescent="0.2">
      <c r="C76" s="23"/>
      <c r="D76" s="66"/>
      <c r="E76" s="68"/>
    </row>
    <row r="77" spans="1:5" x14ac:dyDescent="0.2">
      <c r="C77" s="23"/>
      <c r="D77" s="73"/>
      <c r="E77" s="70"/>
    </row>
    <row r="78" spans="1:5" x14ac:dyDescent="0.2">
      <c r="D78" s="66"/>
      <c r="E78" s="67"/>
    </row>
    <row r="79" spans="1:5" x14ac:dyDescent="0.2">
      <c r="D79" s="66"/>
      <c r="E79" s="67"/>
    </row>
    <row r="80" spans="1:5" x14ac:dyDescent="0.2">
      <c r="D80" s="24"/>
      <c r="E80" s="25"/>
    </row>
    <row r="81" spans="1:5" x14ac:dyDescent="0.2">
      <c r="D81" s="66"/>
      <c r="E81" s="67"/>
    </row>
    <row r="82" spans="1:5" x14ac:dyDescent="0.2">
      <c r="D82" s="66"/>
      <c r="E82" s="67"/>
    </row>
    <row r="83" spans="1:5" x14ac:dyDescent="0.2">
      <c r="D83" s="66"/>
      <c r="E83" s="67"/>
    </row>
    <row r="84" spans="1:5" x14ac:dyDescent="0.2">
      <c r="D84" s="73"/>
      <c r="E84" s="70"/>
    </row>
    <row r="85" spans="1:5" x14ac:dyDescent="0.2">
      <c r="D85" s="66"/>
      <c r="E85" s="67"/>
    </row>
    <row r="86" spans="1:5" x14ac:dyDescent="0.2">
      <c r="D86" s="73"/>
      <c r="E86" s="70"/>
    </row>
    <row r="87" spans="1:5" x14ac:dyDescent="0.2">
      <c r="D87" s="66"/>
      <c r="E87" s="67"/>
    </row>
    <row r="88" spans="1:5" x14ac:dyDescent="0.2">
      <c r="D88" s="66"/>
      <c r="E88" s="67"/>
    </row>
    <row r="89" spans="1:5" x14ac:dyDescent="0.2">
      <c r="D89" s="66"/>
      <c r="E89" s="67"/>
    </row>
    <row r="90" spans="1:5" x14ac:dyDescent="0.2">
      <c r="D90" s="66"/>
      <c r="E90" s="67"/>
    </row>
    <row r="91" spans="1:5" ht="28.5" customHeight="1" x14ac:dyDescent="0.2">
      <c r="A91" s="81"/>
      <c r="B91" s="81"/>
      <c r="C91" s="81"/>
      <c r="D91" s="82"/>
      <c r="E91" s="26"/>
    </row>
    <row r="92" spans="1:5" x14ac:dyDescent="0.2">
      <c r="C92" s="23"/>
      <c r="D92" s="66"/>
      <c r="E92" s="68"/>
    </row>
    <row r="93" spans="1:5" x14ac:dyDescent="0.2">
      <c r="D93" s="27"/>
      <c r="E93" s="28"/>
    </row>
    <row r="94" spans="1:5" x14ac:dyDescent="0.2">
      <c r="D94" s="66"/>
      <c r="E94" s="67"/>
    </row>
    <row r="95" spans="1:5" x14ac:dyDescent="0.2">
      <c r="D95" s="24"/>
      <c r="E95" s="25"/>
    </row>
    <row r="96" spans="1:5" x14ac:dyDescent="0.2">
      <c r="D96" s="24"/>
      <c r="E96" s="25"/>
    </row>
    <row r="97" spans="3:5" x14ac:dyDescent="0.2">
      <c r="D97" s="66"/>
      <c r="E97" s="67"/>
    </row>
    <row r="98" spans="3:5" x14ac:dyDescent="0.2">
      <c r="D98" s="73"/>
      <c r="E98" s="70"/>
    </row>
    <row r="99" spans="3:5" x14ac:dyDescent="0.2">
      <c r="D99" s="66"/>
      <c r="E99" s="67"/>
    </row>
    <row r="100" spans="3:5" x14ac:dyDescent="0.2">
      <c r="D100" s="66"/>
      <c r="E100" s="67"/>
    </row>
    <row r="101" spans="3:5" x14ac:dyDescent="0.2">
      <c r="D101" s="73"/>
      <c r="E101" s="70"/>
    </row>
    <row r="102" spans="3:5" x14ac:dyDescent="0.2">
      <c r="D102" s="66"/>
      <c r="E102" s="67"/>
    </row>
    <row r="103" spans="3:5" x14ac:dyDescent="0.2">
      <c r="D103" s="24"/>
      <c r="E103" s="25"/>
    </row>
    <row r="104" spans="3:5" x14ac:dyDescent="0.2">
      <c r="D104" s="73"/>
      <c r="E104" s="28"/>
    </row>
    <row r="105" spans="3:5" x14ac:dyDescent="0.2">
      <c r="D105" s="71"/>
      <c r="E105" s="25"/>
    </row>
    <row r="106" spans="3:5" x14ac:dyDescent="0.2">
      <c r="D106" s="73"/>
      <c r="E106" s="70"/>
    </row>
    <row r="107" spans="3:5" x14ac:dyDescent="0.2">
      <c r="D107" s="66"/>
      <c r="E107" s="67"/>
    </row>
    <row r="108" spans="3:5" x14ac:dyDescent="0.2">
      <c r="C108" s="23"/>
      <c r="D108" s="66"/>
      <c r="E108" s="68"/>
    </row>
    <row r="109" spans="3:5" x14ac:dyDescent="0.2">
      <c r="D109" s="71"/>
      <c r="E109" s="70"/>
    </row>
    <row r="110" spans="3:5" x14ac:dyDescent="0.2">
      <c r="D110" s="71"/>
      <c r="E110" s="25"/>
    </row>
    <row r="111" spans="3:5" x14ac:dyDescent="0.2">
      <c r="C111" s="23"/>
      <c r="D111" s="71"/>
      <c r="E111" s="29"/>
    </row>
    <row r="112" spans="3:5" x14ac:dyDescent="0.2">
      <c r="C112" s="23"/>
      <c r="D112" s="73"/>
      <c r="E112" s="74"/>
    </row>
    <row r="113" spans="1:5" x14ac:dyDescent="0.2">
      <c r="D113" s="66"/>
      <c r="E113" s="67"/>
    </row>
    <row r="114" spans="1:5" x14ac:dyDescent="0.2">
      <c r="D114" s="27"/>
      <c r="E114" s="30"/>
    </row>
    <row r="115" spans="1:5" ht="11.25" customHeight="1" x14ac:dyDescent="0.2">
      <c r="D115" s="24"/>
      <c r="E115" s="25"/>
    </row>
    <row r="116" spans="1:5" ht="24" customHeight="1" x14ac:dyDescent="0.2">
      <c r="B116" s="23"/>
      <c r="D116" s="24"/>
      <c r="E116" s="31"/>
    </row>
    <row r="117" spans="1:5" ht="15" customHeight="1" x14ac:dyDescent="0.2">
      <c r="C117" s="23"/>
      <c r="D117" s="24"/>
      <c r="E117" s="31"/>
    </row>
    <row r="118" spans="1:5" ht="11.25" customHeight="1" x14ac:dyDescent="0.2">
      <c r="D118" s="27"/>
      <c r="E118" s="28"/>
    </row>
    <row r="119" spans="1:5" x14ac:dyDescent="0.2">
      <c r="D119" s="24"/>
      <c r="E119" s="25"/>
    </row>
    <row r="120" spans="1:5" ht="13.5" customHeight="1" x14ac:dyDescent="0.2">
      <c r="B120" s="23"/>
      <c r="D120" s="24"/>
      <c r="E120" s="32"/>
    </row>
    <row r="121" spans="1:5" ht="12.75" customHeight="1" x14ac:dyDescent="0.2">
      <c r="C121" s="23"/>
      <c r="D121" s="24"/>
      <c r="E121" s="68"/>
    </row>
    <row r="122" spans="1:5" ht="12.75" customHeight="1" x14ac:dyDescent="0.2">
      <c r="C122" s="23"/>
      <c r="D122" s="73"/>
      <c r="E122" s="74"/>
    </row>
    <row r="123" spans="1:5" x14ac:dyDescent="0.2">
      <c r="D123" s="66"/>
      <c r="E123" s="67"/>
    </row>
    <row r="124" spans="1:5" x14ac:dyDescent="0.2">
      <c r="C124" s="23"/>
      <c r="D124" s="66"/>
      <c r="E124" s="29"/>
    </row>
    <row r="125" spans="1:5" x14ac:dyDescent="0.2">
      <c r="D125" s="27"/>
      <c r="E125" s="28"/>
    </row>
    <row r="126" spans="1:5" x14ac:dyDescent="0.2">
      <c r="D126" s="24"/>
      <c r="E126" s="25"/>
    </row>
    <row r="127" spans="1:5" x14ac:dyDescent="0.2">
      <c r="D127" s="66"/>
      <c r="E127" s="67"/>
    </row>
    <row r="128" spans="1:5" ht="19.5" customHeight="1" x14ac:dyDescent="0.2">
      <c r="A128" s="77"/>
      <c r="B128" s="43"/>
      <c r="C128" s="43"/>
      <c r="D128" s="43"/>
      <c r="E128" s="77"/>
    </row>
    <row r="129" spans="1:5" ht="15" customHeight="1" x14ac:dyDescent="0.2">
      <c r="A129" s="23"/>
      <c r="D129" s="79"/>
      <c r="E129" s="77"/>
    </row>
    <row r="130" spans="1:5" x14ac:dyDescent="0.2">
      <c r="A130" s="23"/>
      <c r="B130" s="23"/>
      <c r="D130" s="79"/>
      <c r="E130" s="68"/>
    </row>
    <row r="131" spans="1:5" x14ac:dyDescent="0.2">
      <c r="C131" s="23"/>
      <c r="D131" s="66"/>
      <c r="E131" s="77"/>
    </row>
    <row r="132" spans="1:5" x14ac:dyDescent="0.2">
      <c r="D132" s="69"/>
      <c r="E132" s="70"/>
    </row>
    <row r="133" spans="1:5" x14ac:dyDescent="0.2">
      <c r="B133" s="23"/>
      <c r="D133" s="66"/>
      <c r="E133" s="68"/>
    </row>
    <row r="134" spans="1:5" x14ac:dyDescent="0.2">
      <c r="C134" s="23"/>
      <c r="D134" s="66"/>
      <c r="E134" s="68"/>
    </row>
    <row r="135" spans="1:5" x14ac:dyDescent="0.2">
      <c r="D135" s="73"/>
      <c r="E135" s="74"/>
    </row>
    <row r="136" spans="1:5" ht="22.5" customHeight="1" x14ac:dyDescent="0.2">
      <c r="C136" s="23"/>
      <c r="D136" s="66"/>
      <c r="E136" s="75"/>
    </row>
    <row r="137" spans="1:5" x14ac:dyDescent="0.2">
      <c r="D137" s="66"/>
      <c r="E137" s="74"/>
    </row>
    <row r="138" spans="1:5" x14ac:dyDescent="0.2">
      <c r="B138" s="23"/>
      <c r="D138" s="71"/>
      <c r="E138" s="77"/>
    </row>
    <row r="139" spans="1:5" x14ac:dyDescent="0.2">
      <c r="C139" s="23"/>
      <c r="D139" s="71"/>
      <c r="E139" s="78"/>
    </row>
    <row r="140" spans="1:5" x14ac:dyDescent="0.2">
      <c r="D140" s="73"/>
      <c r="E140" s="70"/>
    </row>
    <row r="141" spans="1:5" ht="13.5" customHeight="1" x14ac:dyDescent="0.2">
      <c r="A141" s="23"/>
      <c r="D141" s="79"/>
      <c r="E141" s="77"/>
    </row>
    <row r="142" spans="1:5" ht="13.5" customHeight="1" x14ac:dyDescent="0.2">
      <c r="B142" s="23"/>
      <c r="D142" s="66"/>
      <c r="E142" s="77"/>
    </row>
    <row r="143" spans="1:5" ht="13.5" customHeight="1" x14ac:dyDescent="0.2">
      <c r="C143" s="23"/>
      <c r="D143" s="66"/>
      <c r="E143" s="68"/>
    </row>
    <row r="144" spans="1:5" x14ac:dyDescent="0.2">
      <c r="C144" s="23"/>
      <c r="D144" s="73"/>
      <c r="E144" s="70"/>
    </row>
    <row r="145" spans="1:5" x14ac:dyDescent="0.2">
      <c r="C145" s="23"/>
      <c r="D145" s="66"/>
      <c r="E145" s="68"/>
    </row>
    <row r="146" spans="1:5" x14ac:dyDescent="0.2">
      <c r="D146" s="27"/>
      <c r="E146" s="28"/>
    </row>
    <row r="147" spans="1:5" x14ac:dyDescent="0.2">
      <c r="C147" s="23"/>
      <c r="D147" s="71"/>
      <c r="E147" s="29"/>
    </row>
    <row r="148" spans="1:5" x14ac:dyDescent="0.2">
      <c r="C148" s="23"/>
      <c r="D148" s="73"/>
      <c r="E148" s="74"/>
    </row>
    <row r="149" spans="1:5" x14ac:dyDescent="0.2">
      <c r="D149" s="27"/>
      <c r="E149" s="33"/>
    </row>
    <row r="150" spans="1:5" x14ac:dyDescent="0.2">
      <c r="B150" s="23"/>
      <c r="D150" s="24"/>
      <c r="E150" s="32"/>
    </row>
    <row r="151" spans="1:5" x14ac:dyDescent="0.2">
      <c r="C151" s="23"/>
      <c r="D151" s="24"/>
      <c r="E151" s="68"/>
    </row>
    <row r="152" spans="1:5" x14ac:dyDescent="0.2">
      <c r="C152" s="23"/>
      <c r="D152" s="73"/>
      <c r="E152" s="74"/>
    </row>
    <row r="153" spans="1:5" x14ac:dyDescent="0.2">
      <c r="C153" s="23"/>
      <c r="D153" s="73"/>
      <c r="E153" s="74"/>
    </row>
    <row r="154" spans="1:5" x14ac:dyDescent="0.2">
      <c r="D154" s="66"/>
      <c r="E154" s="67"/>
    </row>
    <row r="155" spans="1:5" ht="18" customHeight="1" x14ac:dyDescent="0.2">
      <c r="A155" s="174"/>
      <c r="B155" s="175"/>
      <c r="C155" s="175"/>
      <c r="D155" s="175"/>
      <c r="E155" s="175"/>
    </row>
    <row r="156" spans="1:5" ht="28.5" customHeight="1" x14ac:dyDescent="0.2">
      <c r="A156" s="81"/>
      <c r="B156" s="81"/>
      <c r="C156" s="81"/>
      <c r="D156" s="82"/>
      <c r="E156" s="26"/>
    </row>
    <row r="158" spans="1:5" x14ac:dyDescent="0.2">
      <c r="A158" s="23"/>
      <c r="B158" s="23"/>
      <c r="C158" s="23"/>
      <c r="D158" s="35"/>
      <c r="E158" s="7"/>
    </row>
    <row r="159" spans="1:5" x14ac:dyDescent="0.2">
      <c r="A159" s="23"/>
      <c r="B159" s="23"/>
      <c r="C159" s="23"/>
      <c r="D159" s="35"/>
      <c r="E159" s="7"/>
    </row>
    <row r="160" spans="1:5" ht="17.25" customHeight="1" x14ac:dyDescent="0.2">
      <c r="A160" s="23"/>
      <c r="B160" s="23"/>
      <c r="C160" s="23"/>
      <c r="D160" s="35"/>
      <c r="E160" s="7"/>
    </row>
    <row r="161" spans="1:5" ht="13.5" customHeight="1" x14ac:dyDescent="0.2">
      <c r="A161" s="23"/>
      <c r="B161" s="23"/>
      <c r="C161" s="23"/>
      <c r="D161" s="35"/>
      <c r="E161" s="7"/>
    </row>
    <row r="162" spans="1:5" x14ac:dyDescent="0.2">
      <c r="A162" s="23"/>
      <c r="B162" s="23"/>
      <c r="C162" s="23"/>
      <c r="D162" s="35"/>
      <c r="E162" s="7"/>
    </row>
    <row r="163" spans="1:5" x14ac:dyDescent="0.2">
      <c r="A163" s="23"/>
      <c r="B163" s="23"/>
      <c r="C163" s="23"/>
    </row>
    <row r="164" spans="1:5" x14ac:dyDescent="0.2">
      <c r="A164" s="23"/>
      <c r="B164" s="23"/>
      <c r="C164" s="23"/>
      <c r="D164" s="35"/>
      <c r="E164" s="7"/>
    </row>
    <row r="165" spans="1:5" x14ac:dyDescent="0.2">
      <c r="A165" s="23"/>
      <c r="B165" s="23"/>
      <c r="C165" s="23"/>
      <c r="D165" s="35"/>
      <c r="E165" s="36"/>
    </row>
    <row r="166" spans="1:5" x14ac:dyDescent="0.2">
      <c r="A166" s="23"/>
      <c r="B166" s="23"/>
      <c r="C166" s="23"/>
      <c r="D166" s="35"/>
      <c r="E166" s="7"/>
    </row>
    <row r="167" spans="1:5" ht="22.5" customHeight="1" x14ac:dyDescent="0.2">
      <c r="A167" s="23"/>
      <c r="B167" s="23"/>
      <c r="C167" s="23"/>
      <c r="D167" s="35"/>
      <c r="E167" s="75"/>
    </row>
    <row r="168" spans="1:5" ht="22.5" customHeight="1" x14ac:dyDescent="0.2">
      <c r="D168" s="73"/>
      <c r="E168" s="76"/>
    </row>
  </sheetData>
  <mergeCells count="8">
    <mergeCell ref="A155:E155"/>
    <mergeCell ref="A1:H1"/>
    <mergeCell ref="B3:I3"/>
    <mergeCell ref="B15:I15"/>
    <mergeCell ref="B17:I17"/>
    <mergeCell ref="B29:I29"/>
    <mergeCell ref="B43:I43"/>
    <mergeCell ref="B31:I3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7" firstPageNumber="2" orientation="landscape" useFirstPageNumber="1" r:id="rId1"/>
  <headerFooter alignWithMargins="0">
    <oddFooter>&amp;R&amp;P</oddFooter>
  </headerFooter>
  <rowBreaks count="3" manualBreakCount="3">
    <brk id="15" max="8" man="1"/>
    <brk id="89" max="9" man="1"/>
    <brk id="153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2"/>
  <sheetViews>
    <sheetView tabSelected="1" workbookViewId="0">
      <selection activeCell="D26" sqref="D26"/>
    </sheetView>
  </sheetViews>
  <sheetFormatPr defaultRowHeight="12.75" x14ac:dyDescent="0.2"/>
  <cols>
    <col min="1" max="1" width="11.42578125" style="218" bestFit="1" customWidth="1"/>
    <col min="2" max="2" width="34.42578125" style="219" customWidth="1"/>
    <col min="3" max="3" width="14.28515625" style="220" customWidth="1"/>
    <col min="4" max="4" width="15.7109375" style="220" customWidth="1"/>
    <col min="5" max="5" width="12.42578125" style="220" bestFit="1" customWidth="1"/>
    <col min="6" max="6" width="14.140625" style="220" bestFit="1" customWidth="1"/>
    <col min="7" max="7" width="12" style="220" customWidth="1"/>
    <col min="8" max="8" width="13.140625" style="220" customWidth="1"/>
    <col min="9" max="9" width="10.85546875" style="220" customWidth="1"/>
    <col min="10" max="10" width="14.28515625" style="220" customWidth="1"/>
    <col min="11" max="11" width="10" style="220" bestFit="1" customWidth="1"/>
    <col min="12" max="13" width="12.28515625" style="220" bestFit="1" customWidth="1"/>
    <col min="14" max="14" width="14.140625" style="142" customWidth="1"/>
    <col min="15" max="15" width="15.140625" style="142" customWidth="1"/>
    <col min="16" max="16" width="11.42578125" style="142"/>
    <col min="17" max="17" width="12.28515625" style="220" customWidth="1"/>
    <col min="18" max="20" width="11.42578125" style="142"/>
    <col min="21" max="21" width="13.85546875" style="142" customWidth="1"/>
    <col min="22" max="25" width="11.42578125" style="142"/>
    <col min="26" max="26" width="11.7109375" style="220" customWidth="1"/>
    <col min="27" max="29" width="11.42578125" style="142"/>
  </cols>
  <sheetData>
    <row r="1" spans="1:29" ht="18" x14ac:dyDescent="0.2">
      <c r="A1" s="183" t="s">
        <v>343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Q1" s="142"/>
      <c r="Z1" s="142"/>
    </row>
    <row r="2" spans="1:29" ht="78.75" x14ac:dyDescent="0.2">
      <c r="A2" s="184" t="s">
        <v>344</v>
      </c>
      <c r="B2" s="184" t="s">
        <v>18</v>
      </c>
      <c r="C2" s="185" t="s">
        <v>345</v>
      </c>
      <c r="D2" s="186" t="s">
        <v>346</v>
      </c>
      <c r="E2" s="186" t="s">
        <v>12</v>
      </c>
      <c r="F2" s="186" t="s">
        <v>13</v>
      </c>
      <c r="G2" s="186" t="s">
        <v>14</v>
      </c>
      <c r="H2" s="186" t="s">
        <v>347</v>
      </c>
      <c r="I2" s="186" t="s">
        <v>348</v>
      </c>
      <c r="J2" s="186" t="s">
        <v>349</v>
      </c>
      <c r="K2" s="186" t="s">
        <v>16</v>
      </c>
      <c r="L2" s="187" t="s">
        <v>350</v>
      </c>
      <c r="M2" s="188" t="s">
        <v>11</v>
      </c>
      <c r="N2" s="188" t="s">
        <v>12</v>
      </c>
      <c r="O2" s="188" t="s">
        <v>13</v>
      </c>
      <c r="P2" s="188" t="s">
        <v>14</v>
      </c>
      <c r="Q2" s="188" t="s">
        <v>347</v>
      </c>
      <c r="R2" s="188" t="s">
        <v>348</v>
      </c>
      <c r="S2" s="188" t="s">
        <v>349</v>
      </c>
      <c r="T2" s="188" t="s">
        <v>16</v>
      </c>
      <c r="U2" s="189" t="s">
        <v>351</v>
      </c>
      <c r="V2" s="190" t="s">
        <v>11</v>
      </c>
      <c r="W2" s="190" t="s">
        <v>12</v>
      </c>
      <c r="X2" s="190" t="s">
        <v>13</v>
      </c>
      <c r="Y2" s="190" t="s">
        <v>14</v>
      </c>
      <c r="Z2" s="190" t="s">
        <v>347</v>
      </c>
      <c r="AA2" s="190" t="s">
        <v>348</v>
      </c>
      <c r="AB2" s="190" t="s">
        <v>349</v>
      </c>
      <c r="AC2" s="190" t="s">
        <v>16</v>
      </c>
    </row>
    <row r="3" spans="1:29" x14ac:dyDescent="0.2">
      <c r="A3" s="191"/>
      <c r="B3" s="192"/>
      <c r="C3" s="193"/>
      <c r="D3" s="193"/>
      <c r="E3" s="193"/>
      <c r="F3" s="193"/>
      <c r="G3" s="193"/>
      <c r="H3" s="194"/>
      <c r="I3" s="193"/>
      <c r="J3" s="193"/>
      <c r="K3" s="193"/>
      <c r="L3" s="193"/>
      <c r="M3" s="193"/>
      <c r="N3" s="193"/>
      <c r="O3" s="193"/>
      <c r="P3" s="193"/>
      <c r="Q3" s="194"/>
      <c r="R3" s="193"/>
      <c r="S3" s="193"/>
      <c r="T3" s="193"/>
      <c r="U3" s="193"/>
      <c r="V3" s="193"/>
      <c r="W3" s="193"/>
      <c r="X3" s="193"/>
      <c r="Y3" s="193"/>
      <c r="Z3" s="194"/>
      <c r="AA3" s="193"/>
      <c r="AB3" s="193"/>
      <c r="AC3" s="193"/>
    </row>
    <row r="4" spans="1:29" x14ac:dyDescent="0.2">
      <c r="A4" s="191"/>
      <c r="B4" s="192"/>
      <c r="C4" s="193"/>
      <c r="D4" s="193"/>
      <c r="E4" s="193"/>
      <c r="F4" s="193"/>
      <c r="G4" s="193"/>
      <c r="H4" s="194"/>
      <c r="I4" s="193"/>
      <c r="J4" s="193"/>
      <c r="K4" s="193"/>
      <c r="L4" s="193"/>
      <c r="M4" s="193"/>
      <c r="N4" s="193"/>
      <c r="O4" s="193"/>
      <c r="P4" s="193"/>
      <c r="Q4" s="194"/>
      <c r="R4" s="193"/>
      <c r="S4" s="193"/>
      <c r="T4" s="193"/>
      <c r="U4" s="193"/>
      <c r="V4" s="193"/>
      <c r="W4" s="193"/>
      <c r="X4" s="193"/>
      <c r="Y4" s="193"/>
      <c r="Z4" s="194"/>
      <c r="AA4" s="193"/>
      <c r="AB4" s="193"/>
      <c r="AC4" s="193"/>
    </row>
    <row r="5" spans="1:29" x14ac:dyDescent="0.2">
      <c r="A5" s="191"/>
      <c r="B5" s="195" t="s">
        <v>352</v>
      </c>
      <c r="C5" s="196">
        <f>D5+E5+F5+H5+I5+J5+K5+G5</f>
        <v>6321199.8200000003</v>
      </c>
      <c r="D5" s="196">
        <f>D8+D96</f>
        <v>532000</v>
      </c>
      <c r="E5" s="196">
        <f>E8+E50+E150</f>
        <v>42560</v>
      </c>
      <c r="F5" s="196">
        <v>25000</v>
      </c>
      <c r="G5" s="196">
        <f>G8</f>
        <v>12314.24</v>
      </c>
      <c r="H5" s="197">
        <f>H8</f>
        <v>5695917.1799999997</v>
      </c>
      <c r="I5" s="196">
        <f>I8+I50</f>
        <v>12500</v>
      </c>
      <c r="J5" s="196">
        <f>J8</f>
        <v>908.4</v>
      </c>
      <c r="K5" s="196"/>
      <c r="L5" s="196">
        <f>M5+N5+O5+P5+Q5+R5+S5+T5</f>
        <v>6327599.8200000003</v>
      </c>
      <c r="M5" s="196">
        <f>M8+M96</f>
        <v>532000</v>
      </c>
      <c r="N5" s="196">
        <f>N8+N50+N150</f>
        <v>53960</v>
      </c>
      <c r="O5" s="196">
        <v>25000</v>
      </c>
      <c r="P5" s="196">
        <f>P8</f>
        <v>12314.24</v>
      </c>
      <c r="Q5" s="197">
        <f>Q8</f>
        <v>5695917.1799999997</v>
      </c>
      <c r="R5" s="196">
        <f>R8+R50</f>
        <v>7500</v>
      </c>
      <c r="S5" s="196">
        <f>S8</f>
        <v>908.4</v>
      </c>
      <c r="T5" s="196"/>
      <c r="U5" s="196">
        <f>V5+W5+X5+Y5+Z5+AA5+AB5+AC5</f>
        <v>6327599.8200000003</v>
      </c>
      <c r="V5" s="196">
        <f>V8+V96</f>
        <v>532000</v>
      </c>
      <c r="W5" s="196">
        <f>W8+W50+W150</f>
        <v>53960</v>
      </c>
      <c r="X5" s="196">
        <v>25000</v>
      </c>
      <c r="Y5" s="196">
        <f>Y8</f>
        <v>12314.24</v>
      </c>
      <c r="Z5" s="197">
        <f>Z8</f>
        <v>5695917.1799999997</v>
      </c>
      <c r="AA5" s="196">
        <f>AA8+AA50</f>
        <v>7500</v>
      </c>
      <c r="AB5" s="196">
        <f>AB8</f>
        <v>908.4</v>
      </c>
      <c r="AC5" s="196"/>
    </row>
    <row r="6" spans="1:29" x14ac:dyDescent="0.2">
      <c r="A6" s="191"/>
      <c r="B6" s="192"/>
      <c r="C6" s="193"/>
      <c r="D6" s="193"/>
      <c r="E6" s="193"/>
      <c r="F6" s="193"/>
      <c r="G6" s="193"/>
      <c r="H6" s="194"/>
      <c r="I6" s="193"/>
      <c r="J6" s="193"/>
      <c r="K6" s="193"/>
      <c r="L6" s="193"/>
      <c r="M6" s="193"/>
      <c r="N6" s="193"/>
      <c r="O6" s="193"/>
      <c r="P6" s="193"/>
      <c r="Q6" s="194"/>
      <c r="R6" s="193"/>
      <c r="S6" s="193"/>
      <c r="T6" s="193"/>
      <c r="U6" s="193"/>
      <c r="V6" s="193"/>
      <c r="W6" s="193"/>
      <c r="X6" s="193"/>
      <c r="Y6" s="193"/>
      <c r="Z6" s="194"/>
      <c r="AA6" s="193"/>
      <c r="AB6" s="193"/>
      <c r="AC6" s="193"/>
    </row>
    <row r="7" spans="1:29" ht="25.5" x14ac:dyDescent="0.2">
      <c r="A7" s="198" t="s">
        <v>353</v>
      </c>
      <c r="B7" s="199" t="s">
        <v>354</v>
      </c>
      <c r="C7" s="196"/>
      <c r="D7" s="196"/>
      <c r="E7" s="196"/>
      <c r="F7" s="196"/>
      <c r="G7" s="196"/>
      <c r="H7" s="197"/>
      <c r="I7" s="196"/>
      <c r="J7" s="196"/>
      <c r="K7" s="196"/>
      <c r="L7" s="196"/>
      <c r="M7" s="196"/>
      <c r="N7" s="196"/>
      <c r="O7" s="196"/>
      <c r="P7" s="196"/>
      <c r="Q7" s="197"/>
      <c r="R7" s="196"/>
      <c r="S7" s="196"/>
      <c r="T7" s="196"/>
      <c r="U7" s="196"/>
      <c r="V7" s="196"/>
      <c r="W7" s="196"/>
      <c r="X7" s="196"/>
      <c r="Y7" s="196"/>
      <c r="Z7" s="197"/>
      <c r="AA7" s="196"/>
      <c r="AB7" s="196"/>
      <c r="AC7" s="196"/>
    </row>
    <row r="8" spans="1:29" x14ac:dyDescent="0.2">
      <c r="A8" s="200" t="s">
        <v>355</v>
      </c>
      <c r="B8" s="201" t="s">
        <v>356</v>
      </c>
      <c r="C8" s="202">
        <f>D8+E8+F8+G8+H8+I8+J8</f>
        <v>6263199.8200000003</v>
      </c>
      <c r="D8" s="202">
        <f>D18+D46</f>
        <v>515000</v>
      </c>
      <c r="E8" s="202">
        <f>E10+E18+E46</f>
        <v>9060</v>
      </c>
      <c r="F8" s="202">
        <v>25000</v>
      </c>
      <c r="G8" s="202">
        <f>G18</f>
        <v>12314.24</v>
      </c>
      <c r="H8" s="197">
        <f>H10+H18</f>
        <v>5695917.1799999997</v>
      </c>
      <c r="I8" s="202">
        <f>I18</f>
        <v>5000</v>
      </c>
      <c r="J8" s="202">
        <v>908.4</v>
      </c>
      <c r="K8" s="202"/>
      <c r="L8" s="202">
        <f>M8+N8+O8+P8+Q8+R8+S8</f>
        <v>6261199.8200000003</v>
      </c>
      <c r="M8" s="202">
        <f>M18+M46</f>
        <v>515000</v>
      </c>
      <c r="N8" s="202">
        <f>N10+N18+N46</f>
        <v>12060</v>
      </c>
      <c r="O8" s="202">
        <v>25000</v>
      </c>
      <c r="P8" s="202">
        <f>P18</f>
        <v>12314.24</v>
      </c>
      <c r="Q8" s="197">
        <f>Q10+Q18</f>
        <v>5695917.1799999997</v>
      </c>
      <c r="R8" s="202">
        <f>R18</f>
        <v>0</v>
      </c>
      <c r="S8" s="202">
        <v>908.4</v>
      </c>
      <c r="T8" s="202"/>
      <c r="U8" s="202">
        <f>V8+W8+X8+Y8+Z8+AA8+AB8</f>
        <v>6261199.8200000003</v>
      </c>
      <c r="V8" s="202">
        <f>V18+V46</f>
        <v>515000</v>
      </c>
      <c r="W8" s="202">
        <f>W10+W18+W46</f>
        <v>12060</v>
      </c>
      <c r="X8" s="202">
        <v>25000</v>
      </c>
      <c r="Y8" s="202">
        <f>Y18</f>
        <v>12314.24</v>
      </c>
      <c r="Z8" s="197">
        <f>Z10+Z18</f>
        <v>5695917.1799999997</v>
      </c>
      <c r="AA8" s="202">
        <f>AA18</f>
        <v>0</v>
      </c>
      <c r="AB8" s="202">
        <v>908.4</v>
      </c>
      <c r="AC8" s="202"/>
    </row>
    <row r="9" spans="1:29" x14ac:dyDescent="0.2">
      <c r="A9" s="191">
        <v>3</v>
      </c>
      <c r="B9" s="203" t="s">
        <v>357</v>
      </c>
      <c r="C9" s="196"/>
      <c r="D9" s="196"/>
      <c r="E9" s="196"/>
      <c r="F9" s="196"/>
      <c r="G9" s="196"/>
      <c r="H9" s="197"/>
      <c r="I9" s="196"/>
      <c r="J9" s="196"/>
      <c r="K9" s="196"/>
      <c r="L9" s="196"/>
      <c r="M9" s="196"/>
      <c r="N9" s="196"/>
      <c r="O9" s="196"/>
      <c r="P9" s="196"/>
      <c r="Q9" s="197"/>
      <c r="R9" s="196"/>
      <c r="S9" s="196"/>
      <c r="T9" s="196"/>
      <c r="U9" s="196"/>
      <c r="V9" s="196"/>
      <c r="W9" s="196"/>
      <c r="X9" s="196"/>
      <c r="Y9" s="196"/>
      <c r="Z9" s="197"/>
      <c r="AA9" s="196"/>
      <c r="AB9" s="196"/>
      <c r="AC9" s="196"/>
    </row>
    <row r="10" spans="1:29" x14ac:dyDescent="0.2">
      <c r="A10" s="204">
        <v>31</v>
      </c>
      <c r="B10" s="205" t="s">
        <v>19</v>
      </c>
      <c r="C10" s="197">
        <f>H10</f>
        <v>5666800.9499999993</v>
      </c>
      <c r="D10" s="197"/>
      <c r="E10" s="197"/>
      <c r="F10" s="197"/>
      <c r="G10" s="197"/>
      <c r="H10" s="197">
        <f>SUM(H11:H17)</f>
        <v>5666800.9499999993</v>
      </c>
      <c r="I10" s="197"/>
      <c r="J10" s="197"/>
      <c r="K10" s="197"/>
      <c r="L10" s="197">
        <f>M10+N10+O10+P10+Q10</f>
        <v>5666800.9499999993</v>
      </c>
      <c r="M10" s="197"/>
      <c r="N10" s="197"/>
      <c r="O10" s="197"/>
      <c r="P10" s="197"/>
      <c r="Q10" s="197">
        <f>SUM(Q11:Q17)</f>
        <v>5666800.9499999993</v>
      </c>
      <c r="R10" s="197"/>
      <c r="S10" s="197"/>
      <c r="T10" s="197"/>
      <c r="U10" s="197">
        <f>V10+W10+X10+Y10+Z10</f>
        <v>5666800.9499999993</v>
      </c>
      <c r="V10" s="197"/>
      <c r="W10" s="197"/>
      <c r="X10" s="197"/>
      <c r="Y10" s="197"/>
      <c r="Z10" s="197">
        <f>SUM(Z11:Z17)</f>
        <v>5666800.9499999993</v>
      </c>
      <c r="AA10" s="197"/>
      <c r="AB10" s="197"/>
      <c r="AC10" s="197"/>
    </row>
    <row r="11" spans="1:29" x14ac:dyDescent="0.2">
      <c r="A11" s="206">
        <v>3111</v>
      </c>
      <c r="B11" s="192" t="s">
        <v>358</v>
      </c>
      <c r="C11" s="193">
        <f>H11</f>
        <v>4647893.1500000004</v>
      </c>
      <c r="D11" s="193"/>
      <c r="E11" s="193"/>
      <c r="F11" s="193"/>
      <c r="G11" s="193"/>
      <c r="H11" s="194">
        <v>4647893.1500000004</v>
      </c>
      <c r="I11" s="193"/>
      <c r="J11" s="193"/>
      <c r="K11" s="193"/>
      <c r="L11" s="193">
        <f>M11+N11+O11+P11+Q11+R11+S11</f>
        <v>4647893.1500000004</v>
      </c>
      <c r="M11" s="193"/>
      <c r="N11" s="193"/>
      <c r="O11" s="193"/>
      <c r="P11" s="193"/>
      <c r="Q11" s="194">
        <v>4647893.1500000004</v>
      </c>
      <c r="R11" s="193"/>
      <c r="S11" s="193"/>
      <c r="T11" s="193"/>
      <c r="U11" s="193">
        <f>V11+W11+X11+Y11+Z11+AA11+AB11</f>
        <v>4647893.1500000004</v>
      </c>
      <c r="V11" s="193"/>
      <c r="W11" s="193"/>
      <c r="X11" s="193"/>
      <c r="Y11" s="193"/>
      <c r="Z11" s="194">
        <v>4647893.1500000004</v>
      </c>
      <c r="AA11" s="193"/>
      <c r="AB11" s="193"/>
      <c r="AC11" s="193"/>
    </row>
    <row r="12" spans="1:29" x14ac:dyDescent="0.2">
      <c r="A12" s="206">
        <v>3113</v>
      </c>
      <c r="B12" s="192" t="s">
        <v>54</v>
      </c>
      <c r="C12" s="193"/>
      <c r="D12" s="193"/>
      <c r="E12" s="193"/>
      <c r="F12" s="193"/>
      <c r="G12" s="193"/>
      <c r="H12" s="194"/>
      <c r="I12" s="193"/>
      <c r="J12" s="193"/>
      <c r="K12" s="193"/>
      <c r="L12" s="193"/>
      <c r="M12" s="193"/>
      <c r="N12" s="193"/>
      <c r="O12" s="193"/>
      <c r="P12" s="193"/>
      <c r="Q12" s="194"/>
      <c r="R12" s="193"/>
      <c r="S12" s="193"/>
      <c r="T12" s="193"/>
      <c r="U12" s="193"/>
      <c r="V12" s="193"/>
      <c r="W12" s="193"/>
      <c r="X12" s="193"/>
      <c r="Y12" s="193"/>
      <c r="Z12" s="194"/>
      <c r="AA12" s="193"/>
      <c r="AB12" s="193"/>
      <c r="AC12" s="193"/>
    </row>
    <row r="13" spans="1:29" x14ac:dyDescent="0.2">
      <c r="A13" s="206">
        <v>3114</v>
      </c>
      <c r="B13" s="192" t="s">
        <v>56</v>
      </c>
      <c r="C13" s="193"/>
      <c r="D13" s="193"/>
      <c r="E13" s="193"/>
      <c r="F13" s="193"/>
      <c r="G13" s="193"/>
      <c r="H13" s="194"/>
      <c r="I13" s="193"/>
      <c r="J13" s="193"/>
      <c r="K13" s="193"/>
      <c r="L13" s="193"/>
      <c r="M13" s="193"/>
      <c r="N13" s="193"/>
      <c r="O13" s="193"/>
      <c r="P13" s="193"/>
      <c r="Q13" s="194"/>
      <c r="R13" s="193"/>
      <c r="S13" s="193"/>
      <c r="T13" s="193"/>
      <c r="U13" s="193"/>
      <c r="V13" s="193"/>
      <c r="W13" s="193"/>
      <c r="X13" s="193"/>
      <c r="Y13" s="193"/>
      <c r="Z13" s="194"/>
      <c r="AA13" s="193"/>
      <c r="AB13" s="193"/>
      <c r="AC13" s="193"/>
    </row>
    <row r="14" spans="1:29" x14ac:dyDescent="0.2">
      <c r="A14" s="206">
        <v>3121</v>
      </c>
      <c r="B14" s="192" t="s">
        <v>21</v>
      </c>
      <c r="C14" s="193">
        <f>H14</f>
        <v>219470.18</v>
      </c>
      <c r="D14" s="193"/>
      <c r="E14" s="193"/>
      <c r="F14" s="193"/>
      <c r="G14" s="193"/>
      <c r="H14" s="194">
        <v>219470.18</v>
      </c>
      <c r="I14" s="193"/>
      <c r="J14" s="193"/>
      <c r="K14" s="193"/>
      <c r="L14" s="193">
        <f>M14+N14+O14+P14+Q14+R14+S14</f>
        <v>219470.18</v>
      </c>
      <c r="M14" s="193"/>
      <c r="N14" s="193"/>
      <c r="O14" s="193"/>
      <c r="P14" s="193"/>
      <c r="Q14" s="194">
        <v>219470.18</v>
      </c>
      <c r="R14" s="193"/>
      <c r="S14" s="193"/>
      <c r="T14" s="193"/>
      <c r="U14" s="193">
        <f>V14+W14+X14+Y14+Z14+AA14+AB14</f>
        <v>219470.18</v>
      </c>
      <c r="V14" s="193"/>
      <c r="W14" s="193"/>
      <c r="X14" s="193"/>
      <c r="Y14" s="193"/>
      <c r="Z14" s="194">
        <v>219470.18</v>
      </c>
      <c r="AA14" s="193"/>
      <c r="AB14" s="193"/>
      <c r="AC14" s="193"/>
    </row>
    <row r="15" spans="1:29" x14ac:dyDescent="0.2">
      <c r="A15" s="206">
        <v>3131</v>
      </c>
      <c r="B15" s="192" t="s">
        <v>359</v>
      </c>
      <c r="C15" s="193"/>
      <c r="D15" s="193"/>
      <c r="E15" s="193"/>
      <c r="F15" s="193"/>
      <c r="G15" s="193"/>
      <c r="H15" s="194"/>
      <c r="I15" s="193"/>
      <c r="J15" s="193"/>
      <c r="K15" s="193"/>
      <c r="L15" s="193"/>
      <c r="M15" s="193"/>
      <c r="N15" s="193"/>
      <c r="O15" s="193"/>
      <c r="P15" s="193"/>
      <c r="Q15" s="194"/>
      <c r="R15" s="193"/>
      <c r="S15" s="193"/>
      <c r="T15" s="193"/>
      <c r="U15" s="193"/>
      <c r="V15" s="193"/>
      <c r="W15" s="193"/>
      <c r="X15" s="193"/>
      <c r="Y15" s="193"/>
      <c r="Z15" s="194"/>
      <c r="AA15" s="193"/>
      <c r="AB15" s="193"/>
      <c r="AC15" s="193"/>
    </row>
    <row r="16" spans="1:29" ht="25.5" x14ac:dyDescent="0.2">
      <c r="A16" s="206">
        <v>3132</v>
      </c>
      <c r="B16" s="192" t="s">
        <v>41</v>
      </c>
      <c r="C16" s="193">
        <f>H16</f>
        <v>720423.44</v>
      </c>
      <c r="D16" s="193"/>
      <c r="E16" s="193"/>
      <c r="F16" s="193"/>
      <c r="G16" s="193"/>
      <c r="H16" s="194">
        <v>720423.44</v>
      </c>
      <c r="I16" s="193"/>
      <c r="J16" s="193"/>
      <c r="K16" s="193"/>
      <c r="L16" s="193">
        <f>M16+N16+O16+P16+Q16+R16+S16</f>
        <v>720423.44</v>
      </c>
      <c r="M16" s="193"/>
      <c r="N16" s="193"/>
      <c r="O16" s="193"/>
      <c r="P16" s="193"/>
      <c r="Q16" s="194">
        <v>720423.44</v>
      </c>
      <c r="R16" s="193"/>
      <c r="S16" s="193"/>
      <c r="T16" s="193"/>
      <c r="U16" s="193">
        <f>V16+W16+X16+Y16+Z16+AA16+AB16</f>
        <v>720423.44</v>
      </c>
      <c r="V16" s="193"/>
      <c r="W16" s="193"/>
      <c r="X16" s="193"/>
      <c r="Y16" s="193"/>
      <c r="Z16" s="194">
        <v>720423.44</v>
      </c>
      <c r="AA16" s="193"/>
      <c r="AB16" s="193"/>
      <c r="AC16" s="193"/>
    </row>
    <row r="17" spans="1:29" ht="24" x14ac:dyDescent="0.2">
      <c r="A17" s="207">
        <v>3133</v>
      </c>
      <c r="B17" s="208" t="s">
        <v>42</v>
      </c>
      <c r="C17" s="193">
        <f>H17</f>
        <v>79014.179999999993</v>
      </c>
      <c r="D17" s="193"/>
      <c r="E17" s="193"/>
      <c r="F17" s="193"/>
      <c r="G17" s="193"/>
      <c r="H17" s="194">
        <v>79014.179999999993</v>
      </c>
      <c r="I17" s="193"/>
      <c r="J17" s="193"/>
      <c r="K17" s="193"/>
      <c r="L17" s="193">
        <f>M17+N17+O17+P17+Q17+R17+S17</f>
        <v>79014.179999999993</v>
      </c>
      <c r="M17" s="193"/>
      <c r="N17" s="193"/>
      <c r="O17" s="193"/>
      <c r="P17" s="193"/>
      <c r="Q17" s="194">
        <v>79014.179999999993</v>
      </c>
      <c r="R17" s="193"/>
      <c r="S17" s="193"/>
      <c r="T17" s="193"/>
      <c r="U17" s="193">
        <f>V17+W17+X17+Y17+Z17+AA17+AB17</f>
        <v>79014.179999999993</v>
      </c>
      <c r="V17" s="193"/>
      <c r="W17" s="193"/>
      <c r="X17" s="193"/>
      <c r="Y17" s="193"/>
      <c r="Z17" s="194">
        <v>79014.179999999993</v>
      </c>
      <c r="AA17" s="193"/>
      <c r="AB17" s="193"/>
      <c r="AC17" s="193"/>
    </row>
    <row r="18" spans="1:29" x14ac:dyDescent="0.2">
      <c r="A18" s="204">
        <v>32</v>
      </c>
      <c r="B18" s="205" t="s">
        <v>23</v>
      </c>
      <c r="C18" s="197">
        <f>D18+E18+F18+G18+H18+I18+J18</f>
        <v>594348.87</v>
      </c>
      <c r="D18" s="197">
        <f>SUM(D19:D45)</f>
        <v>513000</v>
      </c>
      <c r="E18" s="197">
        <f>SUM(E19:E45)</f>
        <v>9010</v>
      </c>
      <c r="F18" s="197">
        <v>25000</v>
      </c>
      <c r="G18" s="197">
        <f>G19+G23+G39+G42</f>
        <v>12314.24</v>
      </c>
      <c r="H18" s="197">
        <f>H36+H44</f>
        <v>29116.230000000003</v>
      </c>
      <c r="I18" s="197">
        <v>5000</v>
      </c>
      <c r="J18" s="197">
        <v>908.4</v>
      </c>
      <c r="K18" s="197"/>
      <c r="L18" s="197">
        <f>M18+N18+O18+P18+Q18+R18+S18+T18</f>
        <v>592348.87</v>
      </c>
      <c r="M18" s="197">
        <f>SUM(M19:M45)</f>
        <v>513000</v>
      </c>
      <c r="N18" s="197">
        <f>SUM(N19:N45)</f>
        <v>12010</v>
      </c>
      <c r="O18" s="197">
        <v>25000</v>
      </c>
      <c r="P18" s="197">
        <f>P19+P23+P39+P42</f>
        <v>12314.24</v>
      </c>
      <c r="Q18" s="197">
        <f>Q36+Q44</f>
        <v>29116.230000000003</v>
      </c>
      <c r="R18" s="197"/>
      <c r="S18" s="197">
        <v>908.4</v>
      </c>
      <c r="T18" s="197"/>
      <c r="U18" s="197">
        <f>V18+W18+X18+Y18+Z18+AA18+AB18+AC18</f>
        <v>592348.87</v>
      </c>
      <c r="V18" s="197">
        <f>SUM(V19:V45)</f>
        <v>513000</v>
      </c>
      <c r="W18" s="197">
        <f>SUM(W19:W45)</f>
        <v>12010</v>
      </c>
      <c r="X18" s="197">
        <v>25000</v>
      </c>
      <c r="Y18" s="197">
        <f>Y19+Y23+Y39+Y42</f>
        <v>12314.24</v>
      </c>
      <c r="Z18" s="197">
        <f>Z36+Z44</f>
        <v>29116.230000000003</v>
      </c>
      <c r="AA18" s="197"/>
      <c r="AB18" s="197">
        <v>908.4</v>
      </c>
      <c r="AC18" s="197"/>
    </row>
    <row r="19" spans="1:29" x14ac:dyDescent="0.2">
      <c r="A19" s="207">
        <v>3211</v>
      </c>
      <c r="B19" s="208" t="s">
        <v>63</v>
      </c>
      <c r="C19" s="193">
        <f>D19+F19+G19</f>
        <v>56000</v>
      </c>
      <c r="D19" s="193">
        <v>28000</v>
      </c>
      <c r="E19" s="196"/>
      <c r="F19" s="193">
        <v>25000</v>
      </c>
      <c r="G19" s="193">
        <v>3000</v>
      </c>
      <c r="H19" s="197"/>
      <c r="I19" s="196"/>
      <c r="J19" s="196"/>
      <c r="K19" s="196"/>
      <c r="L19" s="193">
        <f>M19+N19+O19+P19+Q19+R19+S19</f>
        <v>56000</v>
      </c>
      <c r="M19" s="193">
        <v>28000</v>
      </c>
      <c r="N19" s="193"/>
      <c r="O19" s="193">
        <v>25000</v>
      </c>
      <c r="P19" s="193">
        <v>3000</v>
      </c>
      <c r="Q19" s="197"/>
      <c r="R19" s="196"/>
      <c r="S19" s="196"/>
      <c r="T19" s="196"/>
      <c r="U19" s="193">
        <f>V19+W19+X19+Y19+Z19+AA19+AB19</f>
        <v>56000</v>
      </c>
      <c r="V19" s="193">
        <v>28000</v>
      </c>
      <c r="W19" s="193"/>
      <c r="X19" s="193">
        <v>25000</v>
      </c>
      <c r="Y19" s="193">
        <v>3000</v>
      </c>
      <c r="Z19" s="197"/>
      <c r="AA19" s="196"/>
      <c r="AB19" s="196"/>
      <c r="AC19" s="196"/>
    </row>
    <row r="20" spans="1:29" ht="24" x14ac:dyDescent="0.2">
      <c r="A20" s="207">
        <v>3212</v>
      </c>
      <c r="B20" s="208" t="s">
        <v>65</v>
      </c>
      <c r="C20" s="193">
        <f>D20</f>
        <v>126338.32</v>
      </c>
      <c r="D20" s="193">
        <v>126338.32</v>
      </c>
      <c r="E20" s="196"/>
      <c r="F20" s="193"/>
      <c r="G20" s="193"/>
      <c r="H20" s="197"/>
      <c r="I20" s="196"/>
      <c r="J20" s="196"/>
      <c r="K20" s="196"/>
      <c r="L20" s="193">
        <f>M20</f>
        <v>126338.32</v>
      </c>
      <c r="M20" s="193">
        <v>126338.32</v>
      </c>
      <c r="N20" s="196"/>
      <c r="O20" s="193"/>
      <c r="P20" s="193"/>
      <c r="Q20" s="197"/>
      <c r="R20" s="196"/>
      <c r="S20" s="196"/>
      <c r="T20" s="196"/>
      <c r="U20" s="193">
        <f>V20</f>
        <v>126338.32</v>
      </c>
      <c r="V20" s="193">
        <v>126338.32</v>
      </c>
      <c r="W20" s="196"/>
      <c r="X20" s="193"/>
      <c r="Y20" s="193"/>
      <c r="Z20" s="197"/>
      <c r="AA20" s="196"/>
      <c r="AB20" s="196"/>
      <c r="AC20" s="196"/>
    </row>
    <row r="21" spans="1:29" x14ac:dyDescent="0.2">
      <c r="A21" s="207">
        <v>3213</v>
      </c>
      <c r="B21" s="208" t="s">
        <v>67</v>
      </c>
      <c r="C21" s="193">
        <f>D21</f>
        <v>3000</v>
      </c>
      <c r="D21" s="193">
        <v>3000</v>
      </c>
      <c r="E21" s="193"/>
      <c r="F21" s="193"/>
      <c r="G21" s="193"/>
      <c r="H21" s="197"/>
      <c r="I21" s="196"/>
      <c r="J21" s="196"/>
      <c r="K21" s="196"/>
      <c r="L21" s="193"/>
      <c r="M21" s="193">
        <v>3000</v>
      </c>
      <c r="N21" s="193"/>
      <c r="O21" s="193"/>
      <c r="P21" s="193"/>
      <c r="Q21" s="197"/>
      <c r="R21" s="196"/>
      <c r="S21" s="196"/>
      <c r="T21" s="196"/>
      <c r="U21" s="193"/>
      <c r="V21" s="193">
        <v>3000</v>
      </c>
      <c r="W21" s="193"/>
      <c r="X21" s="193"/>
      <c r="Y21" s="193"/>
      <c r="Z21" s="197"/>
      <c r="AA21" s="196"/>
      <c r="AB21" s="196"/>
      <c r="AC21" s="196"/>
    </row>
    <row r="22" spans="1:29" x14ac:dyDescent="0.2">
      <c r="A22" s="207">
        <v>3214</v>
      </c>
      <c r="B22" s="208" t="s">
        <v>69</v>
      </c>
      <c r="C22" s="193">
        <f>E22</f>
        <v>1000</v>
      </c>
      <c r="D22" s="196"/>
      <c r="E22" s="193">
        <f>750+250</f>
        <v>1000</v>
      </c>
      <c r="F22" s="193"/>
      <c r="G22" s="193"/>
      <c r="H22" s="197"/>
      <c r="I22" s="196"/>
      <c r="J22" s="196"/>
      <c r="K22" s="196"/>
      <c r="L22" s="193">
        <f>N22</f>
        <v>1000</v>
      </c>
      <c r="M22" s="196"/>
      <c r="N22" s="193">
        <f>750+250</f>
        <v>1000</v>
      </c>
      <c r="O22" s="193"/>
      <c r="P22" s="193"/>
      <c r="Q22" s="197"/>
      <c r="R22" s="196"/>
      <c r="S22" s="196"/>
      <c r="T22" s="196"/>
      <c r="U22" s="193">
        <f>W22</f>
        <v>1000</v>
      </c>
      <c r="V22" s="196"/>
      <c r="W22" s="193">
        <f>750+250</f>
        <v>1000</v>
      </c>
      <c r="X22" s="193"/>
      <c r="Y22" s="193"/>
      <c r="Z22" s="197"/>
      <c r="AA22" s="196"/>
      <c r="AB22" s="196"/>
      <c r="AC22" s="196"/>
    </row>
    <row r="23" spans="1:29" ht="24" x14ac:dyDescent="0.2">
      <c r="A23" s="207">
        <v>3221</v>
      </c>
      <c r="B23" s="208" t="s">
        <v>43</v>
      </c>
      <c r="C23" s="193">
        <f>D23+G23</f>
        <v>18300</v>
      </c>
      <c r="D23" s="193">
        <v>18000</v>
      </c>
      <c r="E23" s="193"/>
      <c r="F23" s="193"/>
      <c r="G23" s="193">
        <v>300</v>
      </c>
      <c r="H23" s="197"/>
      <c r="I23" s="196"/>
      <c r="J23" s="196"/>
      <c r="K23" s="196"/>
      <c r="L23" s="193">
        <f>P23+M23</f>
        <v>18300</v>
      </c>
      <c r="M23" s="193">
        <v>18000</v>
      </c>
      <c r="N23" s="193"/>
      <c r="O23" s="193"/>
      <c r="P23" s="193">
        <v>300</v>
      </c>
      <c r="Q23" s="197"/>
      <c r="R23" s="196"/>
      <c r="S23" s="196"/>
      <c r="T23" s="196"/>
      <c r="U23" s="193">
        <f>Y23+V23</f>
        <v>18300</v>
      </c>
      <c r="V23" s="193">
        <v>18000</v>
      </c>
      <c r="W23" s="193"/>
      <c r="X23" s="193"/>
      <c r="Y23" s="193">
        <v>300</v>
      </c>
      <c r="Z23" s="197"/>
      <c r="AA23" s="196"/>
      <c r="AB23" s="196"/>
      <c r="AC23" s="196"/>
    </row>
    <row r="24" spans="1:29" x14ac:dyDescent="0.2">
      <c r="A24" s="207">
        <v>3222</v>
      </c>
      <c r="B24" s="208" t="s">
        <v>44</v>
      </c>
      <c r="C24" s="193">
        <f>D24</f>
        <v>15700</v>
      </c>
      <c r="D24" s="193">
        <v>15700</v>
      </c>
      <c r="E24" s="193"/>
      <c r="F24" s="196"/>
      <c r="G24" s="196"/>
      <c r="H24" s="197"/>
      <c r="I24" s="196"/>
      <c r="J24" s="196"/>
      <c r="K24" s="196"/>
      <c r="L24" s="193">
        <f>M24</f>
        <v>15700</v>
      </c>
      <c r="M24" s="193">
        <v>15700</v>
      </c>
      <c r="N24" s="193"/>
      <c r="O24" s="196"/>
      <c r="P24" s="196"/>
      <c r="Q24" s="197"/>
      <c r="R24" s="196"/>
      <c r="S24" s="196"/>
      <c r="T24" s="196"/>
      <c r="U24" s="193">
        <f>V24</f>
        <v>15700</v>
      </c>
      <c r="V24" s="193">
        <v>15700</v>
      </c>
      <c r="W24" s="193"/>
      <c r="X24" s="196"/>
      <c r="Y24" s="196"/>
      <c r="Z24" s="197"/>
      <c r="AA24" s="196"/>
      <c r="AB24" s="196"/>
      <c r="AC24" s="196"/>
    </row>
    <row r="25" spans="1:29" x14ac:dyDescent="0.2">
      <c r="A25" s="207">
        <v>3223</v>
      </c>
      <c r="B25" s="208" t="s">
        <v>74</v>
      </c>
      <c r="C25" s="193">
        <f>D25</f>
        <v>172000</v>
      </c>
      <c r="D25" s="193">
        <f>67000+105000</f>
        <v>172000</v>
      </c>
      <c r="E25" s="193"/>
      <c r="F25" s="196"/>
      <c r="G25" s="196"/>
      <c r="H25" s="197"/>
      <c r="I25" s="196"/>
      <c r="J25" s="196"/>
      <c r="K25" s="196"/>
      <c r="L25" s="193">
        <f>M25</f>
        <v>172000</v>
      </c>
      <c r="M25" s="193">
        <f>67000+105000</f>
        <v>172000</v>
      </c>
      <c r="N25" s="193"/>
      <c r="O25" s="196"/>
      <c r="P25" s="196"/>
      <c r="Q25" s="197"/>
      <c r="R25" s="196"/>
      <c r="S25" s="196"/>
      <c r="T25" s="196"/>
      <c r="U25" s="193">
        <f>V25</f>
        <v>172000</v>
      </c>
      <c r="V25" s="193">
        <f>67000+105000</f>
        <v>172000</v>
      </c>
      <c r="W25" s="193"/>
      <c r="X25" s="196"/>
      <c r="Y25" s="196"/>
      <c r="Z25" s="197"/>
      <c r="AA25" s="196"/>
      <c r="AB25" s="196"/>
      <c r="AC25" s="196"/>
    </row>
    <row r="26" spans="1:29" ht="24" x14ac:dyDescent="0.2">
      <c r="A26" s="207">
        <v>3224</v>
      </c>
      <c r="B26" s="208" t="s">
        <v>76</v>
      </c>
      <c r="C26" s="193">
        <f>D26+E26+J26</f>
        <v>21908.400000000001</v>
      </c>
      <c r="D26" s="193">
        <v>16000</v>
      </c>
      <c r="E26" s="193">
        <v>5000</v>
      </c>
      <c r="F26" s="196"/>
      <c r="G26" s="196"/>
      <c r="H26" s="197"/>
      <c r="I26" s="196"/>
      <c r="J26" s="193">
        <v>908.4</v>
      </c>
      <c r="K26" s="196"/>
      <c r="L26" s="193">
        <f>N26+S26</f>
        <v>2908.4</v>
      </c>
      <c r="M26" s="193">
        <v>16000</v>
      </c>
      <c r="N26" s="193">
        <v>2000</v>
      </c>
      <c r="O26" s="196"/>
      <c r="P26" s="196"/>
      <c r="Q26" s="197"/>
      <c r="R26" s="196"/>
      <c r="S26" s="193">
        <v>908.4</v>
      </c>
      <c r="T26" s="196"/>
      <c r="U26" s="193">
        <f>W26+AB26</f>
        <v>2908.4</v>
      </c>
      <c r="V26" s="193">
        <v>16000</v>
      </c>
      <c r="W26" s="193">
        <v>2000</v>
      </c>
      <c r="X26" s="196"/>
      <c r="Y26" s="196"/>
      <c r="Z26" s="197"/>
      <c r="AA26" s="196"/>
      <c r="AB26" s="193">
        <v>908.4</v>
      </c>
      <c r="AC26" s="196"/>
    </row>
    <row r="27" spans="1:29" x14ac:dyDescent="0.2">
      <c r="A27" s="207">
        <v>3225</v>
      </c>
      <c r="B27" s="208" t="s">
        <v>78</v>
      </c>
      <c r="C27" s="193">
        <f>D27</f>
        <v>3000</v>
      </c>
      <c r="D27" s="193">
        <v>3000</v>
      </c>
      <c r="E27" s="193"/>
      <c r="F27" s="193"/>
      <c r="G27" s="193"/>
      <c r="H27" s="194"/>
      <c r="I27" s="193"/>
      <c r="J27" s="193"/>
      <c r="K27" s="193"/>
      <c r="L27" s="193">
        <f>M27</f>
        <v>3000</v>
      </c>
      <c r="M27" s="193">
        <v>3000</v>
      </c>
      <c r="N27" s="193"/>
      <c r="O27" s="193"/>
      <c r="P27" s="193"/>
      <c r="Q27" s="194"/>
      <c r="R27" s="193"/>
      <c r="S27" s="193"/>
      <c r="T27" s="193"/>
      <c r="U27" s="193">
        <f>V27</f>
        <v>3000</v>
      </c>
      <c r="V27" s="193">
        <v>3000</v>
      </c>
      <c r="W27" s="193"/>
      <c r="X27" s="193"/>
      <c r="Y27" s="193"/>
      <c r="Z27" s="194"/>
      <c r="AA27" s="193"/>
      <c r="AB27" s="193"/>
      <c r="AC27" s="193"/>
    </row>
    <row r="28" spans="1:29" x14ac:dyDescent="0.2">
      <c r="A28" s="207">
        <v>3226</v>
      </c>
      <c r="B28" s="208" t="s">
        <v>360</v>
      </c>
      <c r="C28" s="193"/>
      <c r="D28" s="193"/>
      <c r="E28" s="193"/>
      <c r="F28" s="193"/>
      <c r="G28" s="193"/>
      <c r="H28" s="194"/>
      <c r="I28" s="193"/>
      <c r="J28" s="193"/>
      <c r="K28" s="193"/>
      <c r="L28" s="193"/>
      <c r="M28" s="193"/>
      <c r="N28" s="193"/>
      <c r="O28" s="193"/>
      <c r="P28" s="193"/>
      <c r="Q28" s="194"/>
      <c r="R28" s="193"/>
      <c r="S28" s="193"/>
      <c r="T28" s="193"/>
      <c r="U28" s="193"/>
      <c r="V28" s="193"/>
      <c r="W28" s="193"/>
      <c r="X28" s="193"/>
      <c r="Y28" s="193"/>
      <c r="Z28" s="194"/>
      <c r="AA28" s="193"/>
      <c r="AB28" s="193"/>
      <c r="AC28" s="193"/>
    </row>
    <row r="29" spans="1:29" x14ac:dyDescent="0.2">
      <c r="A29" s="207">
        <v>3227</v>
      </c>
      <c r="B29" s="208" t="s">
        <v>80</v>
      </c>
      <c r="C29" s="193">
        <f>D29</f>
        <v>2000</v>
      </c>
      <c r="D29" s="193">
        <v>2000</v>
      </c>
      <c r="E29" s="193"/>
      <c r="F29" s="193"/>
      <c r="G29" s="193"/>
      <c r="H29" s="194"/>
      <c r="I29" s="193"/>
      <c r="J29" s="193"/>
      <c r="K29" s="193"/>
      <c r="L29" s="193">
        <f>M29</f>
        <v>2000</v>
      </c>
      <c r="M29" s="193">
        <v>2000</v>
      </c>
      <c r="N29" s="193"/>
      <c r="O29" s="193"/>
      <c r="P29" s="193"/>
      <c r="Q29" s="194"/>
      <c r="R29" s="193"/>
      <c r="S29" s="193"/>
      <c r="T29" s="193"/>
      <c r="U29" s="193">
        <f>V29</f>
        <v>2000</v>
      </c>
      <c r="V29" s="193">
        <v>2000</v>
      </c>
      <c r="W29" s="193"/>
      <c r="X29" s="193"/>
      <c r="Y29" s="193"/>
      <c r="Z29" s="194"/>
      <c r="AA29" s="193"/>
      <c r="AB29" s="193"/>
      <c r="AC29" s="193"/>
    </row>
    <row r="30" spans="1:29" x14ac:dyDescent="0.2">
      <c r="A30" s="207">
        <v>3231</v>
      </c>
      <c r="B30" s="208" t="s">
        <v>83</v>
      </c>
      <c r="C30" s="193">
        <f>D30</f>
        <v>12000</v>
      </c>
      <c r="D30" s="193">
        <v>12000</v>
      </c>
      <c r="E30" s="193"/>
      <c r="F30" s="196"/>
      <c r="G30" s="196"/>
      <c r="H30" s="197"/>
      <c r="I30" s="196"/>
      <c r="J30" s="196"/>
      <c r="K30" s="196"/>
      <c r="L30" s="193">
        <f>M30</f>
        <v>12000</v>
      </c>
      <c r="M30" s="193">
        <v>12000</v>
      </c>
      <c r="N30" s="193"/>
      <c r="O30" s="196"/>
      <c r="P30" s="196"/>
      <c r="Q30" s="197"/>
      <c r="R30" s="196"/>
      <c r="S30" s="196"/>
      <c r="T30" s="196"/>
      <c r="U30" s="193">
        <f>V30</f>
        <v>12000</v>
      </c>
      <c r="V30" s="193">
        <v>12000</v>
      </c>
      <c r="W30" s="193"/>
      <c r="X30" s="196"/>
      <c r="Y30" s="196"/>
      <c r="Z30" s="197"/>
      <c r="AA30" s="196"/>
      <c r="AB30" s="196"/>
      <c r="AC30" s="196"/>
    </row>
    <row r="31" spans="1:29" ht="24" x14ac:dyDescent="0.2">
      <c r="A31" s="207">
        <v>3232</v>
      </c>
      <c r="B31" s="208" t="s">
        <v>47</v>
      </c>
      <c r="C31" s="193">
        <f>D31+I31</f>
        <v>21300</v>
      </c>
      <c r="D31" s="193">
        <v>16300</v>
      </c>
      <c r="E31" s="193"/>
      <c r="F31" s="196"/>
      <c r="G31" s="196"/>
      <c r="H31" s="197"/>
      <c r="I31" s="193">
        <v>5000</v>
      </c>
      <c r="J31" s="196"/>
      <c r="K31" s="196"/>
      <c r="L31" s="193">
        <f>N31</f>
        <v>6000</v>
      </c>
      <c r="M31" s="193">
        <v>16300</v>
      </c>
      <c r="N31" s="193">
        <v>6000</v>
      </c>
      <c r="O31" s="196"/>
      <c r="P31" s="196"/>
      <c r="Q31" s="197"/>
      <c r="R31" s="193"/>
      <c r="S31" s="196"/>
      <c r="T31" s="196"/>
      <c r="U31" s="193">
        <f>W31</f>
        <v>6000</v>
      </c>
      <c r="V31" s="193">
        <v>16300</v>
      </c>
      <c r="W31" s="193">
        <v>6000</v>
      </c>
      <c r="X31" s="196"/>
      <c r="Y31" s="196"/>
      <c r="Z31" s="197"/>
      <c r="AA31" s="193"/>
      <c r="AB31" s="196"/>
      <c r="AC31" s="196"/>
    </row>
    <row r="32" spans="1:29" x14ac:dyDescent="0.2">
      <c r="A32" s="207">
        <v>3233</v>
      </c>
      <c r="B32" s="208" t="s">
        <v>86</v>
      </c>
      <c r="C32" s="193">
        <f>D32</f>
        <v>1500</v>
      </c>
      <c r="D32" s="193">
        <v>1500</v>
      </c>
      <c r="E32" s="193"/>
      <c r="F32" s="196"/>
      <c r="G32" s="196"/>
      <c r="H32" s="197"/>
      <c r="I32" s="196"/>
      <c r="J32" s="196"/>
      <c r="K32" s="196"/>
      <c r="L32" s="193">
        <f>M32</f>
        <v>1500</v>
      </c>
      <c r="M32" s="193">
        <v>1500</v>
      </c>
      <c r="N32" s="193"/>
      <c r="O32" s="196"/>
      <c r="P32" s="196"/>
      <c r="Q32" s="197"/>
      <c r="R32" s="196"/>
      <c r="S32" s="196"/>
      <c r="T32" s="196"/>
      <c r="U32" s="193">
        <f>V32</f>
        <v>1500</v>
      </c>
      <c r="V32" s="193">
        <v>1500</v>
      </c>
      <c r="W32" s="193"/>
      <c r="X32" s="196"/>
      <c r="Y32" s="196"/>
      <c r="Z32" s="197"/>
      <c r="AA32" s="196"/>
      <c r="AB32" s="196"/>
      <c r="AC32" s="196"/>
    </row>
    <row r="33" spans="1:29" x14ac:dyDescent="0.2">
      <c r="A33" s="207">
        <v>3234</v>
      </c>
      <c r="B33" s="208" t="s">
        <v>88</v>
      </c>
      <c r="C33" s="193">
        <f>D33</f>
        <v>73387.08</v>
      </c>
      <c r="D33" s="193">
        <f>24769.2+40217.88+8400</f>
        <v>73387.08</v>
      </c>
      <c r="E33" s="193"/>
      <c r="F33" s="196"/>
      <c r="G33" s="196"/>
      <c r="H33" s="194"/>
      <c r="I33" s="196"/>
      <c r="J33" s="196"/>
      <c r="K33" s="196"/>
      <c r="L33" s="193">
        <f>M33</f>
        <v>73387.08</v>
      </c>
      <c r="M33" s="193">
        <f>24769.2+40217.88+8400</f>
        <v>73387.08</v>
      </c>
      <c r="N33" s="193"/>
      <c r="O33" s="196"/>
      <c r="P33" s="196"/>
      <c r="Q33" s="194"/>
      <c r="R33" s="196"/>
      <c r="S33" s="196"/>
      <c r="T33" s="196"/>
      <c r="U33" s="193">
        <f>V33</f>
        <v>73387.08</v>
      </c>
      <c r="V33" s="193">
        <f>24769.2+40217.88+8400</f>
        <v>73387.08</v>
      </c>
      <c r="W33" s="193"/>
      <c r="X33" s="196"/>
      <c r="Y33" s="196"/>
      <c r="Z33" s="194"/>
      <c r="AA33" s="196"/>
      <c r="AB33" s="196"/>
      <c r="AC33" s="196"/>
    </row>
    <row r="34" spans="1:29" x14ac:dyDescent="0.2">
      <c r="A34" s="207">
        <v>3235</v>
      </c>
      <c r="B34" s="208" t="s">
        <v>90</v>
      </c>
      <c r="C34" s="193"/>
      <c r="D34" s="193"/>
      <c r="E34" s="193"/>
      <c r="F34" s="196"/>
      <c r="G34" s="196"/>
      <c r="H34" s="194"/>
      <c r="I34" s="196"/>
      <c r="J34" s="196"/>
      <c r="K34" s="196"/>
      <c r="L34" s="193"/>
      <c r="M34" s="193"/>
      <c r="N34" s="193"/>
      <c r="O34" s="196"/>
      <c r="P34" s="196"/>
      <c r="Q34" s="194"/>
      <c r="R34" s="196"/>
      <c r="S34" s="196"/>
      <c r="T34" s="196"/>
      <c r="U34" s="193"/>
      <c r="V34" s="193"/>
      <c r="W34" s="193"/>
      <c r="X34" s="196"/>
      <c r="Y34" s="196"/>
      <c r="Z34" s="194"/>
      <c r="AA34" s="196"/>
      <c r="AB34" s="196"/>
      <c r="AC34" s="196"/>
    </row>
    <row r="35" spans="1:29" x14ac:dyDescent="0.2">
      <c r="A35" s="207">
        <v>3236</v>
      </c>
      <c r="B35" s="208" t="s">
        <v>92</v>
      </c>
      <c r="C35" s="193">
        <f>D35</f>
        <v>7000</v>
      </c>
      <c r="D35" s="193">
        <v>7000</v>
      </c>
      <c r="E35" s="193"/>
      <c r="F35" s="196"/>
      <c r="G35" s="196"/>
      <c r="H35" s="194"/>
      <c r="I35" s="196"/>
      <c r="J35" s="196"/>
      <c r="K35" s="196"/>
      <c r="L35" s="193">
        <f>M35</f>
        <v>7000</v>
      </c>
      <c r="M35" s="193">
        <v>7000</v>
      </c>
      <c r="N35" s="193"/>
      <c r="O35" s="196"/>
      <c r="P35" s="196"/>
      <c r="Q35" s="194"/>
      <c r="R35" s="196"/>
      <c r="S35" s="196"/>
      <c r="T35" s="196"/>
      <c r="U35" s="193">
        <f>V35</f>
        <v>7000</v>
      </c>
      <c r="V35" s="193">
        <v>7000</v>
      </c>
      <c r="W35" s="193"/>
      <c r="X35" s="196"/>
      <c r="Y35" s="196"/>
      <c r="Z35" s="194"/>
      <c r="AA35" s="196"/>
      <c r="AB35" s="196"/>
      <c r="AC35" s="196"/>
    </row>
    <row r="36" spans="1:29" x14ac:dyDescent="0.2">
      <c r="A36" s="207">
        <v>3237</v>
      </c>
      <c r="B36" s="208" t="s">
        <v>94</v>
      </c>
      <c r="C36" s="193">
        <f>H36</f>
        <v>4349.67</v>
      </c>
      <c r="D36" s="193"/>
      <c r="E36" s="193"/>
      <c r="F36" s="196"/>
      <c r="G36" s="196"/>
      <c r="H36" s="194">
        <v>4349.67</v>
      </c>
      <c r="I36" s="196"/>
      <c r="J36" s="196"/>
      <c r="K36" s="196"/>
      <c r="L36" s="193">
        <f>Q36</f>
        <v>4349.67</v>
      </c>
      <c r="M36" s="193"/>
      <c r="N36" s="193"/>
      <c r="O36" s="196"/>
      <c r="P36" s="196"/>
      <c r="Q36" s="194">
        <v>4349.67</v>
      </c>
      <c r="R36" s="196"/>
      <c r="S36" s="196"/>
      <c r="T36" s="196"/>
      <c r="U36" s="193">
        <f>Z36</f>
        <v>4349.67</v>
      </c>
      <c r="V36" s="193"/>
      <c r="W36" s="193"/>
      <c r="X36" s="196"/>
      <c r="Y36" s="196"/>
      <c r="Z36" s="194">
        <v>4349.67</v>
      </c>
      <c r="AA36" s="196"/>
      <c r="AB36" s="196"/>
      <c r="AC36" s="196"/>
    </row>
    <row r="37" spans="1:29" x14ac:dyDescent="0.2">
      <c r="A37" s="207">
        <v>3238</v>
      </c>
      <c r="B37" s="208" t="s">
        <v>96</v>
      </c>
      <c r="C37" s="193">
        <f>D37</f>
        <v>7477.36</v>
      </c>
      <c r="D37" s="193">
        <v>7477.36</v>
      </c>
      <c r="E37" s="193"/>
      <c r="F37" s="196"/>
      <c r="G37" s="196"/>
      <c r="H37" s="194"/>
      <c r="I37" s="196"/>
      <c r="J37" s="196"/>
      <c r="K37" s="196"/>
      <c r="L37" s="193">
        <f>M37</f>
        <v>7477.36</v>
      </c>
      <c r="M37" s="193">
        <v>7477.36</v>
      </c>
      <c r="N37" s="193"/>
      <c r="O37" s="196"/>
      <c r="P37" s="196"/>
      <c r="Q37" s="194"/>
      <c r="R37" s="196"/>
      <c r="S37" s="196"/>
      <c r="T37" s="196"/>
      <c r="U37" s="193">
        <f>V37</f>
        <v>7477.36</v>
      </c>
      <c r="V37" s="193">
        <v>7477.36</v>
      </c>
      <c r="W37" s="193"/>
      <c r="X37" s="196"/>
      <c r="Y37" s="196"/>
      <c r="Z37" s="194"/>
      <c r="AA37" s="196"/>
      <c r="AB37" s="196"/>
      <c r="AC37" s="196"/>
    </row>
    <row r="38" spans="1:29" x14ac:dyDescent="0.2">
      <c r="A38" s="207">
        <v>3239</v>
      </c>
      <c r="B38" s="208" t="s">
        <v>98</v>
      </c>
      <c r="C38" s="193">
        <f>D38</f>
        <v>5297.24</v>
      </c>
      <c r="D38" s="193">
        <v>5297.24</v>
      </c>
      <c r="E38" s="193"/>
      <c r="F38" s="193"/>
      <c r="G38" s="193"/>
      <c r="H38" s="194"/>
      <c r="I38" s="193"/>
      <c r="J38" s="193"/>
      <c r="K38" s="193"/>
      <c r="L38" s="193">
        <f>M38</f>
        <v>5297.24</v>
      </c>
      <c r="M38" s="193">
        <v>5297.24</v>
      </c>
      <c r="N38" s="193"/>
      <c r="O38" s="193"/>
      <c r="P38" s="193"/>
      <c r="Q38" s="194"/>
      <c r="R38" s="193"/>
      <c r="S38" s="193"/>
      <c r="T38" s="193"/>
      <c r="U38" s="193">
        <f>V38</f>
        <v>5297.24</v>
      </c>
      <c r="V38" s="193">
        <v>5297.24</v>
      </c>
      <c r="W38" s="193"/>
      <c r="X38" s="193"/>
      <c r="Y38" s="193"/>
      <c r="Z38" s="194"/>
      <c r="AA38" s="193"/>
      <c r="AB38" s="193"/>
      <c r="AC38" s="193"/>
    </row>
    <row r="39" spans="1:29" ht="24" x14ac:dyDescent="0.2">
      <c r="A39" s="207">
        <v>3241</v>
      </c>
      <c r="B39" s="208" t="s">
        <v>100</v>
      </c>
      <c r="C39" s="193">
        <f>E39+G39</f>
        <v>10074.24</v>
      </c>
      <c r="D39" s="193"/>
      <c r="E39" s="193">
        <v>2760</v>
      </c>
      <c r="F39" s="196"/>
      <c r="G39" s="193">
        <v>7314.24</v>
      </c>
      <c r="H39" s="194"/>
      <c r="I39" s="196"/>
      <c r="J39" s="196"/>
      <c r="K39" s="196"/>
      <c r="L39" s="193">
        <f>N39+P39</f>
        <v>10074.24</v>
      </c>
      <c r="M39" s="193"/>
      <c r="N39" s="193">
        <v>2760</v>
      </c>
      <c r="O39" s="196"/>
      <c r="P39" s="193">
        <v>7314.24</v>
      </c>
      <c r="Q39" s="194"/>
      <c r="R39" s="196"/>
      <c r="S39" s="196"/>
      <c r="T39" s="196"/>
      <c r="U39" s="193">
        <f>W39+Y39</f>
        <v>10074.24</v>
      </c>
      <c r="V39" s="193"/>
      <c r="W39" s="193">
        <v>2760</v>
      </c>
      <c r="X39" s="196"/>
      <c r="Y39" s="193">
        <v>7314.24</v>
      </c>
      <c r="Z39" s="194"/>
      <c r="AA39" s="196"/>
      <c r="AB39" s="196"/>
      <c r="AC39" s="196"/>
    </row>
    <row r="40" spans="1:29" x14ac:dyDescent="0.2">
      <c r="A40" s="207">
        <v>3291</v>
      </c>
      <c r="B40" s="209" t="s">
        <v>104</v>
      </c>
      <c r="C40" s="193"/>
      <c r="D40" s="193"/>
      <c r="E40" s="193"/>
      <c r="F40" s="196"/>
      <c r="G40" s="196"/>
      <c r="H40" s="194"/>
      <c r="I40" s="196"/>
      <c r="J40" s="196"/>
      <c r="K40" s="196"/>
      <c r="L40" s="193"/>
      <c r="M40" s="193"/>
      <c r="N40" s="193"/>
      <c r="O40" s="196"/>
      <c r="P40" s="196"/>
      <c r="Q40" s="194"/>
      <c r="R40" s="196"/>
      <c r="S40" s="196"/>
      <c r="T40" s="196"/>
      <c r="U40" s="193"/>
      <c r="V40" s="193"/>
      <c r="W40" s="193"/>
      <c r="X40" s="196"/>
      <c r="Y40" s="196"/>
      <c r="Z40" s="194"/>
      <c r="AA40" s="196"/>
      <c r="AB40" s="196"/>
      <c r="AC40" s="196"/>
    </row>
    <row r="41" spans="1:29" x14ac:dyDescent="0.2">
      <c r="A41" s="207">
        <v>3292</v>
      </c>
      <c r="B41" s="208" t="s">
        <v>106</v>
      </c>
      <c r="C41" s="193"/>
      <c r="D41" s="193"/>
      <c r="E41" s="193"/>
      <c r="F41" s="196"/>
      <c r="G41" s="196"/>
      <c r="H41" s="194"/>
      <c r="I41" s="196"/>
      <c r="J41" s="196"/>
      <c r="K41" s="196"/>
      <c r="L41" s="193"/>
      <c r="M41" s="193"/>
      <c r="N41" s="193"/>
      <c r="O41" s="196"/>
      <c r="P41" s="196"/>
      <c r="Q41" s="194"/>
      <c r="R41" s="196"/>
      <c r="S41" s="196"/>
      <c r="T41" s="196"/>
      <c r="U41" s="193"/>
      <c r="V41" s="193"/>
      <c r="W41" s="193"/>
      <c r="X41" s="196"/>
      <c r="Y41" s="196"/>
      <c r="Z41" s="194"/>
      <c r="AA41" s="196"/>
      <c r="AB41" s="196"/>
      <c r="AC41" s="196"/>
    </row>
    <row r="42" spans="1:29" x14ac:dyDescent="0.2">
      <c r="A42" s="207">
        <v>3293</v>
      </c>
      <c r="B42" s="208" t="s">
        <v>108</v>
      </c>
      <c r="C42" s="193">
        <f>D42+G42</f>
        <v>4700</v>
      </c>
      <c r="D42" s="193">
        <v>3000</v>
      </c>
      <c r="E42" s="193"/>
      <c r="F42" s="196"/>
      <c r="G42" s="193">
        <v>1700</v>
      </c>
      <c r="H42" s="194"/>
      <c r="I42" s="196"/>
      <c r="J42" s="196"/>
      <c r="K42" s="196"/>
      <c r="L42" s="193">
        <f>P42+M42</f>
        <v>4700</v>
      </c>
      <c r="M42" s="193">
        <v>3000</v>
      </c>
      <c r="N42" s="193"/>
      <c r="O42" s="196"/>
      <c r="P42" s="193">
        <v>1700</v>
      </c>
      <c r="Q42" s="194"/>
      <c r="R42" s="196"/>
      <c r="S42" s="196"/>
      <c r="T42" s="196"/>
      <c r="U42" s="193">
        <f>Y42+V42</f>
        <v>4700</v>
      </c>
      <c r="V42" s="193">
        <v>3000</v>
      </c>
      <c r="W42" s="193"/>
      <c r="X42" s="196"/>
      <c r="Y42" s="193">
        <v>1700</v>
      </c>
      <c r="Z42" s="194"/>
      <c r="AA42" s="196"/>
      <c r="AB42" s="196"/>
      <c r="AC42" s="196"/>
    </row>
    <row r="43" spans="1:29" x14ac:dyDescent="0.2">
      <c r="A43" s="207">
        <v>3294</v>
      </c>
      <c r="B43" s="208" t="s">
        <v>361</v>
      </c>
      <c r="C43" s="193">
        <f>E43</f>
        <v>250</v>
      </c>
      <c r="D43" s="196"/>
      <c r="E43" s="193">
        <v>250</v>
      </c>
      <c r="F43" s="196"/>
      <c r="G43" s="196"/>
      <c r="H43" s="194"/>
      <c r="I43" s="196"/>
      <c r="J43" s="196"/>
      <c r="K43" s="196"/>
      <c r="L43" s="193">
        <f>N43</f>
        <v>250</v>
      </c>
      <c r="M43" s="196"/>
      <c r="N43" s="193">
        <v>250</v>
      </c>
      <c r="O43" s="196"/>
      <c r="P43" s="196"/>
      <c r="Q43" s="194"/>
      <c r="R43" s="196"/>
      <c r="S43" s="196"/>
      <c r="T43" s="196"/>
      <c r="U43" s="193">
        <f>W43</f>
        <v>250</v>
      </c>
      <c r="V43" s="196"/>
      <c r="W43" s="193">
        <v>250</v>
      </c>
      <c r="X43" s="196"/>
      <c r="Y43" s="196"/>
      <c r="Z43" s="194"/>
      <c r="AA43" s="196"/>
      <c r="AB43" s="196"/>
      <c r="AC43" s="196"/>
    </row>
    <row r="44" spans="1:29" x14ac:dyDescent="0.2">
      <c r="A44" s="207">
        <v>3295</v>
      </c>
      <c r="B44" s="208" t="s">
        <v>112</v>
      </c>
      <c r="C44" s="193">
        <f>H44</f>
        <v>24766.560000000001</v>
      </c>
      <c r="D44" s="196"/>
      <c r="E44" s="193"/>
      <c r="F44" s="196"/>
      <c r="G44" s="196"/>
      <c r="H44" s="194">
        <v>24766.560000000001</v>
      </c>
      <c r="I44" s="196"/>
      <c r="J44" s="196"/>
      <c r="K44" s="196"/>
      <c r="L44" s="193">
        <f>Q44</f>
        <v>24766.560000000001</v>
      </c>
      <c r="M44" s="196"/>
      <c r="N44" s="193"/>
      <c r="O44" s="196"/>
      <c r="P44" s="196"/>
      <c r="Q44" s="194">
        <v>24766.560000000001</v>
      </c>
      <c r="R44" s="196"/>
      <c r="S44" s="196"/>
      <c r="T44" s="196"/>
      <c r="U44" s="193">
        <f>Z44</f>
        <v>24766.560000000001</v>
      </c>
      <c r="V44" s="196"/>
      <c r="W44" s="193"/>
      <c r="X44" s="196"/>
      <c r="Y44" s="196"/>
      <c r="Z44" s="194">
        <v>24766.560000000001</v>
      </c>
      <c r="AA44" s="196"/>
      <c r="AB44" s="196"/>
      <c r="AC44" s="196"/>
    </row>
    <row r="45" spans="1:29" x14ac:dyDescent="0.2">
      <c r="A45" s="207">
        <v>3299</v>
      </c>
      <c r="B45" s="208" t="s">
        <v>362</v>
      </c>
      <c r="C45" s="193">
        <f>D45</f>
        <v>3000</v>
      </c>
      <c r="D45" s="193">
        <v>3000</v>
      </c>
      <c r="E45" s="196"/>
      <c r="F45" s="196"/>
      <c r="G45" s="196"/>
      <c r="H45" s="197"/>
      <c r="I45" s="196"/>
      <c r="J45" s="196"/>
      <c r="K45" s="196"/>
      <c r="L45" s="193">
        <f>M45</f>
        <v>3000</v>
      </c>
      <c r="M45" s="193">
        <v>3000</v>
      </c>
      <c r="N45" s="196"/>
      <c r="O45" s="196"/>
      <c r="P45" s="196"/>
      <c r="Q45" s="197"/>
      <c r="R45" s="196"/>
      <c r="S45" s="196"/>
      <c r="T45" s="196"/>
      <c r="U45" s="193">
        <f>V45</f>
        <v>3000</v>
      </c>
      <c r="V45" s="193">
        <v>3000</v>
      </c>
      <c r="W45" s="196"/>
      <c r="X45" s="196"/>
      <c r="Y45" s="196"/>
      <c r="Z45" s="197"/>
      <c r="AA45" s="196"/>
      <c r="AB45" s="196"/>
      <c r="AC45" s="196"/>
    </row>
    <row r="46" spans="1:29" x14ac:dyDescent="0.2">
      <c r="A46" s="204">
        <v>34</v>
      </c>
      <c r="B46" s="205" t="s">
        <v>117</v>
      </c>
      <c r="C46" s="197">
        <f>D46+E46</f>
        <v>2050</v>
      </c>
      <c r="D46" s="197">
        <f>D47</f>
        <v>2000</v>
      </c>
      <c r="E46" s="197">
        <f>SUM(E47:E49)</f>
        <v>50</v>
      </c>
      <c r="F46" s="197"/>
      <c r="G46" s="197"/>
      <c r="H46" s="197"/>
      <c r="I46" s="197"/>
      <c r="J46" s="197"/>
      <c r="K46" s="197"/>
      <c r="L46" s="197">
        <f>N46</f>
        <v>50</v>
      </c>
      <c r="M46" s="197">
        <f>M47</f>
        <v>2000</v>
      </c>
      <c r="N46" s="197">
        <f>SUM(N47:N49)</f>
        <v>50</v>
      </c>
      <c r="O46" s="197"/>
      <c r="P46" s="197"/>
      <c r="Q46" s="197"/>
      <c r="R46" s="197"/>
      <c r="S46" s="197"/>
      <c r="T46" s="197"/>
      <c r="U46" s="197">
        <f>W46</f>
        <v>50</v>
      </c>
      <c r="V46" s="197">
        <f>V47</f>
        <v>2000</v>
      </c>
      <c r="W46" s="197">
        <f>SUM(W47:W49)</f>
        <v>50</v>
      </c>
      <c r="X46" s="197"/>
      <c r="Y46" s="197"/>
      <c r="Z46" s="197"/>
      <c r="AA46" s="197"/>
      <c r="AB46" s="197"/>
      <c r="AC46" s="197"/>
    </row>
    <row r="47" spans="1:29" x14ac:dyDescent="0.2">
      <c r="A47" s="207">
        <v>3431</v>
      </c>
      <c r="B47" s="209" t="s">
        <v>124</v>
      </c>
      <c r="C47" s="193">
        <f>D47</f>
        <v>2000</v>
      </c>
      <c r="D47" s="193">
        <v>2000</v>
      </c>
      <c r="E47" s="196"/>
      <c r="F47" s="196"/>
      <c r="G47" s="196"/>
      <c r="H47" s="197"/>
      <c r="I47" s="196"/>
      <c r="J47" s="196"/>
      <c r="K47" s="196"/>
      <c r="L47" s="193">
        <f>M47</f>
        <v>2000</v>
      </c>
      <c r="M47" s="193">
        <v>2000</v>
      </c>
      <c r="N47" s="196"/>
      <c r="O47" s="196"/>
      <c r="P47" s="196"/>
      <c r="Q47" s="197"/>
      <c r="R47" s="196"/>
      <c r="S47" s="196"/>
      <c r="T47" s="196"/>
      <c r="U47" s="193">
        <f>V47</f>
        <v>2000</v>
      </c>
      <c r="V47" s="193">
        <v>2000</v>
      </c>
      <c r="W47" s="196"/>
      <c r="X47" s="196"/>
      <c r="Y47" s="196"/>
      <c r="Z47" s="197"/>
      <c r="AA47" s="196"/>
      <c r="AB47" s="196"/>
      <c r="AC47" s="196"/>
    </row>
    <row r="48" spans="1:29" ht="24" x14ac:dyDescent="0.2">
      <c r="A48" s="207">
        <v>3432</v>
      </c>
      <c r="B48" s="208" t="s">
        <v>126</v>
      </c>
      <c r="C48" s="193"/>
      <c r="D48" s="196"/>
      <c r="E48" s="196"/>
      <c r="F48" s="196"/>
      <c r="G48" s="196"/>
      <c r="H48" s="197"/>
      <c r="I48" s="196"/>
      <c r="J48" s="196"/>
      <c r="K48" s="196"/>
      <c r="L48" s="193"/>
      <c r="M48" s="196"/>
      <c r="N48" s="196"/>
      <c r="O48" s="196"/>
      <c r="P48" s="196"/>
      <c r="Q48" s="197"/>
      <c r="R48" s="196"/>
      <c r="S48" s="196"/>
      <c r="T48" s="196"/>
      <c r="U48" s="193"/>
      <c r="V48" s="196"/>
      <c r="W48" s="196"/>
      <c r="X48" s="196"/>
      <c r="Y48" s="196"/>
      <c r="Z48" s="197"/>
      <c r="AA48" s="196"/>
      <c r="AB48" s="196"/>
      <c r="AC48" s="196"/>
    </row>
    <row r="49" spans="1:29" x14ac:dyDescent="0.2">
      <c r="A49" s="207">
        <v>3433</v>
      </c>
      <c r="B49" s="208" t="s">
        <v>363</v>
      </c>
      <c r="C49" s="193">
        <f>E49</f>
        <v>50</v>
      </c>
      <c r="D49" s="196"/>
      <c r="E49" s="193">
        <v>50</v>
      </c>
      <c r="F49" s="196"/>
      <c r="G49" s="196"/>
      <c r="H49" s="197"/>
      <c r="I49" s="196"/>
      <c r="J49" s="196"/>
      <c r="K49" s="196"/>
      <c r="L49" s="193">
        <f>N49</f>
        <v>50</v>
      </c>
      <c r="M49" s="196"/>
      <c r="N49" s="193">
        <v>50</v>
      </c>
      <c r="O49" s="196"/>
      <c r="P49" s="196"/>
      <c r="Q49" s="197"/>
      <c r="R49" s="196"/>
      <c r="S49" s="196"/>
      <c r="T49" s="196"/>
      <c r="U49" s="193">
        <f>W49</f>
        <v>50</v>
      </c>
      <c r="V49" s="196"/>
      <c r="W49" s="193">
        <v>50</v>
      </c>
      <c r="X49" s="196"/>
      <c r="Y49" s="196"/>
      <c r="Z49" s="197"/>
      <c r="AA49" s="196"/>
      <c r="AB49" s="196"/>
      <c r="AC49" s="196"/>
    </row>
    <row r="50" spans="1:29" x14ac:dyDescent="0.2">
      <c r="A50" s="200" t="s">
        <v>364</v>
      </c>
      <c r="B50" s="201" t="s">
        <v>365</v>
      </c>
      <c r="C50" s="202">
        <f>D50+E50+F50+G50+I50+J50+K50</f>
        <v>20500</v>
      </c>
      <c r="D50" s="202"/>
      <c r="E50" s="202">
        <f>SUM(E51:E59)</f>
        <v>13000</v>
      </c>
      <c r="F50" s="202"/>
      <c r="G50" s="202"/>
      <c r="H50" s="197"/>
      <c r="I50" s="202">
        <v>7500</v>
      </c>
      <c r="J50" s="202"/>
      <c r="K50" s="202"/>
      <c r="L50" s="202">
        <f>N50+R50</f>
        <v>17500</v>
      </c>
      <c r="M50" s="202"/>
      <c r="N50" s="202">
        <f>SUM(N51:N59)</f>
        <v>10000</v>
      </c>
      <c r="O50" s="202"/>
      <c r="P50" s="202"/>
      <c r="Q50" s="197"/>
      <c r="R50" s="202">
        <v>7500</v>
      </c>
      <c r="S50" s="202"/>
      <c r="T50" s="202"/>
      <c r="U50" s="202">
        <f>W50+AA50</f>
        <v>17500</v>
      </c>
      <c r="V50" s="202"/>
      <c r="W50" s="202">
        <f>SUM(W51:W59)</f>
        <v>10000</v>
      </c>
      <c r="X50" s="202"/>
      <c r="Y50" s="202"/>
      <c r="Z50" s="197"/>
      <c r="AA50" s="202">
        <v>7500</v>
      </c>
      <c r="AB50" s="202"/>
      <c r="AC50" s="202"/>
    </row>
    <row r="51" spans="1:29" x14ac:dyDescent="0.2">
      <c r="A51" s="207">
        <v>4221</v>
      </c>
      <c r="B51" s="208" t="s">
        <v>164</v>
      </c>
      <c r="C51" s="193">
        <f>D51+E51+F51+G51+I51+J51+K51</f>
        <v>20500</v>
      </c>
      <c r="D51" s="196"/>
      <c r="E51" s="193">
        <v>13000</v>
      </c>
      <c r="F51" s="196"/>
      <c r="G51" s="196"/>
      <c r="H51" s="197"/>
      <c r="I51" s="193">
        <v>7500</v>
      </c>
      <c r="J51" s="193"/>
      <c r="K51" s="193"/>
      <c r="L51" s="193">
        <f>N51+R51</f>
        <v>17500</v>
      </c>
      <c r="M51" s="196"/>
      <c r="N51" s="193">
        <v>10000</v>
      </c>
      <c r="O51" s="196"/>
      <c r="P51" s="196"/>
      <c r="Q51" s="197"/>
      <c r="R51" s="193">
        <v>7500</v>
      </c>
      <c r="S51" s="196"/>
      <c r="T51" s="196"/>
      <c r="U51" s="193">
        <f>W51+AA51</f>
        <v>17500</v>
      </c>
      <c r="V51" s="196"/>
      <c r="W51" s="193">
        <v>10000</v>
      </c>
      <c r="X51" s="196"/>
      <c r="Y51" s="196"/>
      <c r="Z51" s="197"/>
      <c r="AA51" s="193">
        <v>7500</v>
      </c>
      <c r="AB51" s="196"/>
      <c r="AC51" s="196"/>
    </row>
    <row r="52" spans="1:29" x14ac:dyDescent="0.2">
      <c r="A52" s="207">
        <v>4222</v>
      </c>
      <c r="B52" s="208" t="s">
        <v>166</v>
      </c>
      <c r="C52" s="193"/>
      <c r="D52" s="196"/>
      <c r="E52" s="196"/>
      <c r="F52" s="196"/>
      <c r="G52" s="196"/>
      <c r="H52" s="197"/>
      <c r="I52" s="193"/>
      <c r="J52" s="193"/>
      <c r="K52" s="193"/>
      <c r="L52" s="193"/>
      <c r="M52" s="196"/>
      <c r="N52" s="196"/>
      <c r="O52" s="196"/>
      <c r="P52" s="196"/>
      <c r="Q52" s="197"/>
      <c r="R52" s="196"/>
      <c r="S52" s="196"/>
      <c r="T52" s="196"/>
      <c r="U52" s="193"/>
      <c r="V52" s="196"/>
      <c r="W52" s="196"/>
      <c r="X52" s="196"/>
      <c r="Y52" s="196"/>
      <c r="Z52" s="197"/>
      <c r="AA52" s="196"/>
      <c r="AB52" s="196"/>
      <c r="AC52" s="196"/>
    </row>
    <row r="53" spans="1:29" x14ac:dyDescent="0.2">
      <c r="A53" s="207">
        <v>4223</v>
      </c>
      <c r="B53" s="208" t="s">
        <v>168</v>
      </c>
      <c r="C53" s="193"/>
      <c r="D53" s="196"/>
      <c r="E53" s="196"/>
      <c r="F53" s="196"/>
      <c r="G53" s="196"/>
      <c r="H53" s="197"/>
      <c r="I53" s="196"/>
      <c r="J53" s="196"/>
      <c r="K53" s="196"/>
      <c r="L53" s="196"/>
      <c r="M53" s="196"/>
      <c r="N53" s="196"/>
      <c r="O53" s="196"/>
      <c r="P53" s="196"/>
      <c r="Q53" s="197"/>
      <c r="R53" s="196"/>
      <c r="S53" s="196"/>
      <c r="T53" s="196"/>
      <c r="U53" s="196"/>
      <c r="V53" s="196"/>
      <c r="W53" s="196"/>
      <c r="X53" s="196"/>
      <c r="Y53" s="196"/>
      <c r="Z53" s="197"/>
      <c r="AA53" s="196"/>
      <c r="AB53" s="196"/>
      <c r="AC53" s="196"/>
    </row>
    <row r="54" spans="1:29" x14ac:dyDescent="0.2">
      <c r="A54" s="207">
        <v>4224</v>
      </c>
      <c r="B54" s="208" t="s">
        <v>170</v>
      </c>
      <c r="C54" s="193"/>
      <c r="D54" s="196"/>
      <c r="E54" s="196"/>
      <c r="F54" s="196"/>
      <c r="G54" s="196"/>
      <c r="H54" s="197"/>
      <c r="I54" s="196"/>
      <c r="J54" s="196"/>
      <c r="K54" s="196"/>
      <c r="L54" s="196"/>
      <c r="M54" s="196"/>
      <c r="N54" s="196"/>
      <c r="O54" s="196"/>
      <c r="P54" s="196"/>
      <c r="Q54" s="197"/>
      <c r="R54" s="196"/>
      <c r="S54" s="196"/>
      <c r="T54" s="196"/>
      <c r="U54" s="196"/>
      <c r="V54" s="196"/>
      <c r="W54" s="196"/>
      <c r="X54" s="196"/>
      <c r="Y54" s="196"/>
      <c r="Z54" s="197"/>
      <c r="AA54" s="196"/>
      <c r="AB54" s="196"/>
      <c r="AC54" s="196"/>
    </row>
    <row r="55" spans="1:29" x14ac:dyDescent="0.2">
      <c r="A55" s="207">
        <v>4225</v>
      </c>
      <c r="B55" s="208" t="s">
        <v>366</v>
      </c>
      <c r="C55" s="193"/>
      <c r="D55" s="196"/>
      <c r="E55" s="196"/>
      <c r="F55" s="196"/>
      <c r="G55" s="196"/>
      <c r="H55" s="197"/>
      <c r="I55" s="196"/>
      <c r="J55" s="196"/>
      <c r="K55" s="196"/>
      <c r="L55" s="196"/>
      <c r="M55" s="196"/>
      <c r="N55" s="196"/>
      <c r="O55" s="196"/>
      <c r="P55" s="196"/>
      <c r="Q55" s="197"/>
      <c r="R55" s="196"/>
      <c r="S55" s="196"/>
      <c r="T55" s="196"/>
      <c r="U55" s="196"/>
      <c r="V55" s="196"/>
      <c r="W55" s="196"/>
      <c r="X55" s="196"/>
      <c r="Y55" s="196"/>
      <c r="Z55" s="197"/>
      <c r="AA55" s="196"/>
      <c r="AB55" s="196"/>
      <c r="AC55" s="196"/>
    </row>
    <row r="56" spans="1:29" x14ac:dyDescent="0.2">
      <c r="A56" s="207">
        <v>4226</v>
      </c>
      <c r="B56" s="208" t="s">
        <v>174</v>
      </c>
      <c r="C56" s="193"/>
      <c r="D56" s="196"/>
      <c r="E56" s="196"/>
      <c r="F56" s="196"/>
      <c r="G56" s="196"/>
      <c r="H56" s="197"/>
      <c r="I56" s="196"/>
      <c r="J56" s="196"/>
      <c r="K56" s="196"/>
      <c r="L56" s="196"/>
      <c r="M56" s="196"/>
      <c r="N56" s="196"/>
      <c r="O56" s="196"/>
      <c r="P56" s="196"/>
      <c r="Q56" s="197"/>
      <c r="R56" s="196"/>
      <c r="S56" s="196"/>
      <c r="T56" s="196"/>
      <c r="U56" s="196"/>
      <c r="V56" s="196"/>
      <c r="W56" s="196"/>
      <c r="X56" s="196"/>
      <c r="Y56" s="196"/>
      <c r="Z56" s="197"/>
      <c r="AA56" s="196"/>
      <c r="AB56" s="196"/>
      <c r="AC56" s="196"/>
    </row>
    <row r="57" spans="1:29" x14ac:dyDescent="0.2">
      <c r="A57" s="207">
        <v>4227</v>
      </c>
      <c r="B57" s="209" t="s">
        <v>45</v>
      </c>
      <c r="C57" s="193"/>
      <c r="D57" s="196"/>
      <c r="E57" s="196"/>
      <c r="F57" s="196"/>
      <c r="G57" s="196"/>
      <c r="H57" s="197"/>
      <c r="I57" s="196"/>
      <c r="J57" s="196"/>
      <c r="K57" s="196"/>
      <c r="L57" s="196"/>
      <c r="M57" s="196"/>
      <c r="N57" s="196"/>
      <c r="O57" s="196"/>
      <c r="P57" s="196"/>
      <c r="Q57" s="197"/>
      <c r="R57" s="196"/>
      <c r="S57" s="196"/>
      <c r="T57" s="196"/>
      <c r="U57" s="196"/>
      <c r="V57" s="196"/>
      <c r="W57" s="196"/>
      <c r="X57" s="196"/>
      <c r="Y57" s="196"/>
      <c r="Z57" s="197"/>
      <c r="AA57" s="196"/>
      <c r="AB57" s="196"/>
      <c r="AC57" s="196"/>
    </row>
    <row r="58" spans="1:29" x14ac:dyDescent="0.2">
      <c r="A58" s="207">
        <v>4231</v>
      </c>
      <c r="B58" s="208" t="s">
        <v>179</v>
      </c>
      <c r="C58" s="193"/>
      <c r="D58" s="196"/>
      <c r="E58" s="196"/>
      <c r="F58" s="196"/>
      <c r="G58" s="196"/>
      <c r="H58" s="197"/>
      <c r="I58" s="196"/>
      <c r="J58" s="196"/>
      <c r="K58" s="196"/>
      <c r="L58" s="196"/>
      <c r="M58" s="196"/>
      <c r="N58" s="196"/>
      <c r="O58" s="196"/>
      <c r="P58" s="196"/>
      <c r="Q58" s="197"/>
      <c r="R58" s="196"/>
      <c r="S58" s="196"/>
      <c r="T58" s="196"/>
      <c r="U58" s="196"/>
      <c r="V58" s="196"/>
      <c r="W58" s="196"/>
      <c r="X58" s="196"/>
      <c r="Y58" s="196"/>
      <c r="Z58" s="197"/>
      <c r="AA58" s="196"/>
      <c r="AB58" s="196"/>
      <c r="AC58" s="196"/>
    </row>
    <row r="59" spans="1:29" x14ac:dyDescent="0.2">
      <c r="A59" s="207">
        <v>4241</v>
      </c>
      <c r="B59" s="208" t="s">
        <v>367</v>
      </c>
      <c r="C59" s="193"/>
      <c r="D59" s="196"/>
      <c r="E59" s="196"/>
      <c r="F59" s="196"/>
      <c r="G59" s="196"/>
      <c r="H59" s="197"/>
      <c r="I59" s="196"/>
      <c r="J59" s="196"/>
      <c r="K59" s="196"/>
      <c r="L59" s="196"/>
      <c r="M59" s="196"/>
      <c r="N59" s="196"/>
      <c r="O59" s="196"/>
      <c r="P59" s="196"/>
      <c r="Q59" s="197"/>
      <c r="R59" s="196"/>
      <c r="S59" s="196"/>
      <c r="T59" s="196"/>
      <c r="U59" s="196"/>
      <c r="V59" s="196"/>
      <c r="W59" s="196"/>
      <c r="X59" s="196"/>
      <c r="Y59" s="196"/>
      <c r="Z59" s="197"/>
      <c r="AA59" s="196"/>
      <c r="AB59" s="196"/>
      <c r="AC59" s="196"/>
    </row>
    <row r="60" spans="1:29" ht="25.5" x14ac:dyDescent="0.2">
      <c r="A60" s="200" t="s">
        <v>364</v>
      </c>
      <c r="B60" s="201" t="s">
        <v>368</v>
      </c>
      <c r="C60" s="202"/>
      <c r="D60" s="202"/>
      <c r="E60" s="202"/>
      <c r="F60" s="202"/>
      <c r="G60" s="202"/>
      <c r="H60" s="197"/>
      <c r="I60" s="202"/>
      <c r="J60" s="202"/>
      <c r="K60" s="202"/>
      <c r="L60" s="202"/>
      <c r="M60" s="202"/>
      <c r="N60" s="202"/>
      <c r="O60" s="202"/>
      <c r="P60" s="202"/>
      <c r="Q60" s="197"/>
      <c r="R60" s="202"/>
      <c r="S60" s="202"/>
      <c r="T60" s="202"/>
      <c r="U60" s="202"/>
      <c r="V60" s="202"/>
      <c r="W60" s="202"/>
      <c r="X60" s="202"/>
      <c r="Y60" s="202"/>
      <c r="Z60" s="197"/>
      <c r="AA60" s="202"/>
      <c r="AB60" s="202"/>
      <c r="AC60" s="202"/>
    </row>
    <row r="61" spans="1:29" ht="24" x14ac:dyDescent="0.2">
      <c r="A61" s="207">
        <v>4511</v>
      </c>
      <c r="B61" s="208" t="s">
        <v>46</v>
      </c>
      <c r="C61" s="196"/>
      <c r="D61" s="196"/>
      <c r="E61" s="196"/>
      <c r="F61" s="196"/>
      <c r="G61" s="196"/>
      <c r="H61" s="197"/>
      <c r="I61" s="196"/>
      <c r="J61" s="196"/>
      <c r="K61" s="196"/>
      <c r="L61" s="196"/>
      <c r="M61" s="196"/>
      <c r="N61" s="196"/>
      <c r="O61" s="196"/>
      <c r="P61" s="196"/>
      <c r="Q61" s="197"/>
      <c r="R61" s="196"/>
      <c r="S61" s="196"/>
      <c r="T61" s="196"/>
      <c r="U61" s="196"/>
      <c r="V61" s="196"/>
      <c r="W61" s="196"/>
      <c r="X61" s="196"/>
      <c r="Y61" s="196"/>
      <c r="Z61" s="197"/>
      <c r="AA61" s="196"/>
      <c r="AB61" s="196"/>
      <c r="AC61" s="196"/>
    </row>
    <row r="62" spans="1:29" ht="25.5" x14ac:dyDescent="0.2">
      <c r="A62" s="200" t="s">
        <v>353</v>
      </c>
      <c r="B62" s="210" t="s">
        <v>369</v>
      </c>
      <c r="C62" s="202"/>
      <c r="D62" s="202"/>
      <c r="E62" s="202"/>
      <c r="F62" s="202"/>
      <c r="G62" s="202"/>
      <c r="H62" s="197"/>
      <c r="I62" s="202"/>
      <c r="J62" s="202"/>
      <c r="K62" s="202"/>
      <c r="L62" s="202"/>
      <c r="M62" s="202"/>
      <c r="N62" s="202"/>
      <c r="O62" s="202"/>
      <c r="P62" s="202"/>
      <c r="Q62" s="197"/>
      <c r="R62" s="202"/>
      <c r="S62" s="202"/>
      <c r="T62" s="202"/>
      <c r="U62" s="202"/>
      <c r="V62" s="202"/>
      <c r="W62" s="202"/>
      <c r="X62" s="202"/>
      <c r="Y62" s="202"/>
      <c r="Z62" s="197"/>
      <c r="AA62" s="202"/>
      <c r="AB62" s="202"/>
      <c r="AC62" s="202"/>
    </row>
    <row r="63" spans="1:29" x14ac:dyDescent="0.2">
      <c r="A63" s="200" t="s">
        <v>355</v>
      </c>
      <c r="B63" s="210"/>
      <c r="C63" s="202"/>
      <c r="D63" s="202"/>
      <c r="E63" s="202"/>
      <c r="F63" s="202"/>
      <c r="G63" s="202"/>
      <c r="H63" s="197"/>
      <c r="I63" s="202"/>
      <c r="J63" s="202"/>
      <c r="K63" s="202"/>
      <c r="L63" s="202"/>
      <c r="M63" s="202"/>
      <c r="N63" s="202"/>
      <c r="O63" s="202"/>
      <c r="P63" s="202"/>
      <c r="Q63" s="197"/>
      <c r="R63" s="202"/>
      <c r="S63" s="202"/>
      <c r="T63" s="202"/>
      <c r="U63" s="202"/>
      <c r="V63" s="202"/>
      <c r="W63" s="202"/>
      <c r="X63" s="202"/>
      <c r="Y63" s="202"/>
      <c r="Z63" s="197"/>
      <c r="AA63" s="202"/>
      <c r="AB63" s="202"/>
      <c r="AC63" s="202"/>
    </row>
    <row r="64" spans="1:29" x14ac:dyDescent="0.2">
      <c r="A64" s="200" t="s">
        <v>355</v>
      </c>
      <c r="B64" s="210" t="s">
        <v>370</v>
      </c>
      <c r="C64" s="202"/>
      <c r="D64" s="202"/>
      <c r="E64" s="202"/>
      <c r="F64" s="202"/>
      <c r="G64" s="202"/>
      <c r="H64" s="197"/>
      <c r="I64" s="202"/>
      <c r="J64" s="202"/>
      <c r="K64" s="202"/>
      <c r="L64" s="202"/>
      <c r="M64" s="202"/>
      <c r="N64" s="202"/>
      <c r="O64" s="202"/>
      <c r="P64" s="202"/>
      <c r="Q64" s="197"/>
      <c r="R64" s="202"/>
      <c r="S64" s="202"/>
      <c r="T64" s="202"/>
      <c r="U64" s="202"/>
      <c r="V64" s="202"/>
      <c r="W64" s="202"/>
      <c r="X64" s="202"/>
      <c r="Y64" s="202"/>
      <c r="Z64" s="197"/>
      <c r="AA64" s="202"/>
      <c r="AB64" s="202"/>
      <c r="AC64" s="202"/>
    </row>
    <row r="65" spans="1:29" x14ac:dyDescent="0.2">
      <c r="A65" s="191">
        <v>3</v>
      </c>
      <c r="B65" s="203" t="s">
        <v>357</v>
      </c>
      <c r="C65" s="196"/>
      <c r="D65" s="196"/>
      <c r="E65" s="196"/>
      <c r="F65" s="196"/>
      <c r="G65" s="196"/>
      <c r="H65" s="197"/>
      <c r="I65" s="196"/>
      <c r="J65" s="196"/>
      <c r="K65" s="196"/>
      <c r="L65" s="196"/>
      <c r="M65" s="196"/>
      <c r="N65" s="196"/>
      <c r="O65" s="196"/>
      <c r="P65" s="196"/>
      <c r="Q65" s="197"/>
      <c r="R65" s="196"/>
      <c r="S65" s="196"/>
      <c r="T65" s="196"/>
      <c r="U65" s="196"/>
      <c r="V65" s="196"/>
      <c r="W65" s="196"/>
      <c r="X65" s="196"/>
      <c r="Y65" s="196"/>
      <c r="Z65" s="197"/>
      <c r="AA65" s="196"/>
      <c r="AB65" s="196"/>
      <c r="AC65" s="196"/>
    </row>
    <row r="66" spans="1:29" x14ac:dyDescent="0.2">
      <c r="A66" s="204">
        <v>32</v>
      </c>
      <c r="B66" s="205" t="s">
        <v>23</v>
      </c>
      <c r="C66" s="197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7"/>
      <c r="Q66" s="197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</row>
    <row r="67" spans="1:29" x14ac:dyDescent="0.2">
      <c r="A67" s="207">
        <v>3211</v>
      </c>
      <c r="B67" s="208" t="s">
        <v>63</v>
      </c>
      <c r="C67" s="196"/>
      <c r="D67" s="196"/>
      <c r="E67" s="196"/>
      <c r="F67" s="196"/>
      <c r="G67" s="196"/>
      <c r="H67" s="197"/>
      <c r="I67" s="196"/>
      <c r="J67" s="196"/>
      <c r="K67" s="196"/>
      <c r="L67" s="196"/>
      <c r="M67" s="196"/>
      <c r="N67" s="196"/>
      <c r="O67" s="196"/>
      <c r="P67" s="196"/>
      <c r="Q67" s="197"/>
      <c r="R67" s="196"/>
      <c r="S67" s="196"/>
      <c r="T67" s="196"/>
      <c r="U67" s="196"/>
      <c r="V67" s="196"/>
      <c r="W67" s="196"/>
      <c r="X67" s="196"/>
      <c r="Y67" s="196"/>
      <c r="Z67" s="197"/>
      <c r="AA67" s="196"/>
      <c r="AB67" s="196"/>
      <c r="AC67" s="196"/>
    </row>
    <row r="68" spans="1:29" ht="24" x14ac:dyDescent="0.2">
      <c r="A68" s="207">
        <v>3212</v>
      </c>
      <c r="B68" s="208" t="s">
        <v>65</v>
      </c>
      <c r="C68" s="196"/>
      <c r="D68" s="196"/>
      <c r="E68" s="196"/>
      <c r="F68" s="196"/>
      <c r="G68" s="196"/>
      <c r="H68" s="197"/>
      <c r="I68" s="196"/>
      <c r="J68" s="196"/>
      <c r="K68" s="196"/>
      <c r="L68" s="196"/>
      <c r="M68" s="196"/>
      <c r="N68" s="196"/>
      <c r="O68" s="196"/>
      <c r="P68" s="196"/>
      <c r="Q68" s="197"/>
      <c r="R68" s="196"/>
      <c r="S68" s="196"/>
      <c r="T68" s="196"/>
      <c r="U68" s="196"/>
      <c r="V68" s="196"/>
      <c r="W68" s="196"/>
      <c r="X68" s="196"/>
      <c r="Y68" s="196"/>
      <c r="Z68" s="197"/>
      <c r="AA68" s="196"/>
      <c r="AB68" s="196"/>
      <c r="AC68" s="196"/>
    </row>
    <row r="69" spans="1:29" x14ac:dyDescent="0.2">
      <c r="A69" s="207">
        <v>3213</v>
      </c>
      <c r="B69" s="208" t="s">
        <v>67</v>
      </c>
      <c r="C69" s="196"/>
      <c r="D69" s="196"/>
      <c r="E69" s="196"/>
      <c r="F69" s="196"/>
      <c r="G69" s="196"/>
      <c r="H69" s="197"/>
      <c r="I69" s="196"/>
      <c r="J69" s="196"/>
      <c r="K69" s="196"/>
      <c r="L69" s="196"/>
      <c r="M69" s="196"/>
      <c r="N69" s="196"/>
      <c r="O69" s="196"/>
      <c r="P69" s="196"/>
      <c r="Q69" s="197"/>
      <c r="R69" s="196"/>
      <c r="S69" s="196"/>
      <c r="T69" s="196"/>
      <c r="U69" s="196"/>
      <c r="V69" s="196"/>
      <c r="W69" s="196"/>
      <c r="X69" s="196"/>
      <c r="Y69" s="196"/>
      <c r="Z69" s="197"/>
      <c r="AA69" s="196"/>
      <c r="AB69" s="196"/>
      <c r="AC69" s="196"/>
    </row>
    <row r="70" spans="1:29" x14ac:dyDescent="0.2">
      <c r="A70" s="207">
        <v>3214</v>
      </c>
      <c r="B70" s="208" t="s">
        <v>69</v>
      </c>
      <c r="C70" s="196"/>
      <c r="D70" s="196"/>
      <c r="E70" s="196"/>
      <c r="F70" s="196"/>
      <c r="G70" s="196"/>
      <c r="H70" s="197"/>
      <c r="I70" s="196"/>
      <c r="J70" s="196"/>
      <c r="K70" s="196"/>
      <c r="L70" s="196"/>
      <c r="M70" s="196"/>
      <c r="N70" s="196"/>
      <c r="O70" s="196"/>
      <c r="P70" s="196"/>
      <c r="Q70" s="197"/>
      <c r="R70" s="196"/>
      <c r="S70" s="196"/>
      <c r="T70" s="196"/>
      <c r="U70" s="196"/>
      <c r="V70" s="196"/>
      <c r="W70" s="196"/>
      <c r="X70" s="196"/>
      <c r="Y70" s="196"/>
      <c r="Z70" s="197"/>
      <c r="AA70" s="196"/>
      <c r="AB70" s="196"/>
      <c r="AC70" s="196"/>
    </row>
    <row r="71" spans="1:29" ht="24" x14ac:dyDescent="0.2">
      <c r="A71" s="207">
        <v>3221</v>
      </c>
      <c r="B71" s="208" t="s">
        <v>43</v>
      </c>
      <c r="C71" s="196"/>
      <c r="D71" s="196"/>
      <c r="E71" s="196"/>
      <c r="F71" s="196"/>
      <c r="G71" s="196"/>
      <c r="H71" s="197"/>
      <c r="I71" s="196"/>
      <c r="J71" s="196"/>
      <c r="K71" s="196"/>
      <c r="L71" s="196"/>
      <c r="M71" s="196"/>
      <c r="N71" s="196"/>
      <c r="O71" s="196"/>
      <c r="P71" s="196"/>
      <c r="Q71" s="197"/>
      <c r="R71" s="196"/>
      <c r="S71" s="196"/>
      <c r="T71" s="196"/>
      <c r="U71" s="196"/>
      <c r="V71" s="196"/>
      <c r="W71" s="196"/>
      <c r="X71" s="196"/>
      <c r="Y71" s="196"/>
      <c r="Z71" s="197"/>
      <c r="AA71" s="196"/>
      <c r="AB71" s="196"/>
      <c r="AC71" s="196"/>
    </row>
    <row r="72" spans="1:29" x14ac:dyDescent="0.2">
      <c r="A72" s="207">
        <v>3222</v>
      </c>
      <c r="B72" s="208" t="s">
        <v>44</v>
      </c>
      <c r="C72" s="196"/>
      <c r="D72" s="196"/>
      <c r="E72" s="196"/>
      <c r="F72" s="196"/>
      <c r="G72" s="196"/>
      <c r="H72" s="197"/>
      <c r="I72" s="196"/>
      <c r="J72" s="196"/>
      <c r="K72" s="196"/>
      <c r="L72" s="196"/>
      <c r="M72" s="196"/>
      <c r="N72" s="196"/>
      <c r="O72" s="196"/>
      <c r="P72" s="196"/>
      <c r="Q72" s="197"/>
      <c r="R72" s="196"/>
      <c r="S72" s="196"/>
      <c r="T72" s="196"/>
      <c r="U72" s="196"/>
      <c r="V72" s="196"/>
      <c r="W72" s="196"/>
      <c r="X72" s="196"/>
      <c r="Y72" s="196"/>
      <c r="Z72" s="197"/>
      <c r="AA72" s="196"/>
      <c r="AB72" s="196"/>
      <c r="AC72" s="196"/>
    </row>
    <row r="73" spans="1:29" x14ac:dyDescent="0.2">
      <c r="A73" s="207">
        <v>3223</v>
      </c>
      <c r="B73" s="208" t="s">
        <v>74</v>
      </c>
      <c r="C73" s="196"/>
      <c r="D73" s="196"/>
      <c r="E73" s="196"/>
      <c r="F73" s="196"/>
      <c r="G73" s="196"/>
      <c r="H73" s="197"/>
      <c r="I73" s="196"/>
      <c r="J73" s="196"/>
      <c r="K73" s="196"/>
      <c r="L73" s="196"/>
      <c r="M73" s="196"/>
      <c r="N73" s="196"/>
      <c r="O73" s="196"/>
      <c r="P73" s="196"/>
      <c r="Q73" s="197"/>
      <c r="R73" s="196"/>
      <c r="S73" s="196"/>
      <c r="T73" s="196"/>
      <c r="U73" s="196"/>
      <c r="V73" s="196"/>
      <c r="W73" s="196"/>
      <c r="X73" s="196"/>
      <c r="Y73" s="196"/>
      <c r="Z73" s="197"/>
      <c r="AA73" s="196"/>
      <c r="AB73" s="196"/>
      <c r="AC73" s="196"/>
    </row>
    <row r="74" spans="1:29" ht="24" x14ac:dyDescent="0.2">
      <c r="A74" s="207">
        <v>3224</v>
      </c>
      <c r="B74" s="208" t="s">
        <v>76</v>
      </c>
      <c r="C74" s="196"/>
      <c r="D74" s="196"/>
      <c r="E74" s="196"/>
      <c r="F74" s="196"/>
      <c r="G74" s="196"/>
      <c r="H74" s="197"/>
      <c r="I74" s="196"/>
      <c r="J74" s="196"/>
      <c r="K74" s="196"/>
      <c r="L74" s="196"/>
      <c r="M74" s="196"/>
      <c r="N74" s="196"/>
      <c r="O74" s="196"/>
      <c r="P74" s="196"/>
      <c r="Q74" s="197"/>
      <c r="R74" s="196"/>
      <c r="S74" s="196"/>
      <c r="T74" s="196"/>
      <c r="U74" s="196"/>
      <c r="V74" s="196"/>
      <c r="W74" s="196"/>
      <c r="X74" s="196"/>
      <c r="Y74" s="196"/>
      <c r="Z74" s="197"/>
      <c r="AA74" s="196"/>
      <c r="AB74" s="196"/>
      <c r="AC74" s="196"/>
    </row>
    <row r="75" spans="1:29" x14ac:dyDescent="0.2">
      <c r="A75" s="207">
        <v>3225</v>
      </c>
      <c r="B75" s="208" t="s">
        <v>78</v>
      </c>
      <c r="C75" s="193"/>
      <c r="D75" s="193"/>
      <c r="E75" s="193"/>
      <c r="F75" s="193"/>
      <c r="G75" s="193"/>
      <c r="H75" s="194"/>
      <c r="I75" s="193"/>
      <c r="J75" s="193"/>
      <c r="K75" s="193"/>
      <c r="L75" s="193"/>
      <c r="M75" s="193"/>
      <c r="N75" s="193"/>
      <c r="O75" s="193"/>
      <c r="P75" s="193"/>
      <c r="Q75" s="194"/>
      <c r="R75" s="193"/>
      <c r="S75" s="193"/>
      <c r="T75" s="193"/>
      <c r="U75" s="193"/>
      <c r="V75" s="193"/>
      <c r="W75" s="193"/>
      <c r="X75" s="193"/>
      <c r="Y75" s="193"/>
      <c r="Z75" s="194"/>
      <c r="AA75" s="193"/>
      <c r="AB75" s="193"/>
      <c r="AC75" s="193"/>
    </row>
    <row r="76" spans="1:29" x14ac:dyDescent="0.2">
      <c r="A76" s="207">
        <v>3227</v>
      </c>
      <c r="B76" s="208" t="s">
        <v>80</v>
      </c>
      <c r="C76" s="193"/>
      <c r="D76" s="193"/>
      <c r="E76" s="193"/>
      <c r="F76" s="193"/>
      <c r="G76" s="193"/>
      <c r="H76" s="194"/>
      <c r="I76" s="193"/>
      <c r="J76" s="193"/>
      <c r="K76" s="193"/>
      <c r="L76" s="193"/>
      <c r="M76" s="193"/>
      <c r="N76" s="193"/>
      <c r="O76" s="193"/>
      <c r="P76" s="193"/>
      <c r="Q76" s="194"/>
      <c r="R76" s="193"/>
      <c r="S76" s="193"/>
      <c r="T76" s="193"/>
      <c r="U76" s="193"/>
      <c r="V76" s="193"/>
      <c r="W76" s="193"/>
      <c r="X76" s="193"/>
      <c r="Y76" s="193"/>
      <c r="Z76" s="194"/>
      <c r="AA76" s="193"/>
      <c r="AB76" s="193"/>
      <c r="AC76" s="193"/>
    </row>
    <row r="77" spans="1:29" x14ac:dyDescent="0.2">
      <c r="A77" s="207">
        <v>3231</v>
      </c>
      <c r="B77" s="208" t="s">
        <v>83</v>
      </c>
      <c r="C77" s="196"/>
      <c r="D77" s="196"/>
      <c r="E77" s="196"/>
      <c r="F77" s="196"/>
      <c r="G77" s="196"/>
      <c r="H77" s="197"/>
      <c r="I77" s="196"/>
      <c r="J77" s="196"/>
      <c r="K77" s="196"/>
      <c r="L77" s="196"/>
      <c r="M77" s="196"/>
      <c r="N77" s="196"/>
      <c r="O77" s="196"/>
      <c r="P77" s="196"/>
      <c r="Q77" s="197"/>
      <c r="R77" s="196"/>
      <c r="S77" s="196"/>
      <c r="T77" s="196"/>
      <c r="U77" s="196"/>
      <c r="V77" s="196"/>
      <c r="W77" s="196"/>
      <c r="X77" s="196"/>
      <c r="Y77" s="196"/>
      <c r="Z77" s="197"/>
      <c r="AA77" s="196"/>
      <c r="AB77" s="196"/>
      <c r="AC77" s="196"/>
    </row>
    <row r="78" spans="1:29" ht="24" x14ac:dyDescent="0.2">
      <c r="A78" s="207">
        <v>3232</v>
      </c>
      <c r="B78" s="208" t="s">
        <v>47</v>
      </c>
      <c r="C78" s="196"/>
      <c r="D78" s="196"/>
      <c r="E78" s="196"/>
      <c r="F78" s="196"/>
      <c r="G78" s="196"/>
      <c r="H78" s="197"/>
      <c r="I78" s="196"/>
      <c r="J78" s="196"/>
      <c r="K78" s="196"/>
      <c r="L78" s="196"/>
      <c r="M78" s="196"/>
      <c r="N78" s="196"/>
      <c r="O78" s="196"/>
      <c r="P78" s="196"/>
      <c r="Q78" s="197"/>
      <c r="R78" s="196"/>
      <c r="S78" s="196"/>
      <c r="T78" s="196"/>
      <c r="U78" s="196"/>
      <c r="V78" s="196"/>
      <c r="W78" s="196"/>
      <c r="X78" s="196"/>
      <c r="Y78" s="196"/>
      <c r="Z78" s="197"/>
      <c r="AA78" s="196"/>
      <c r="AB78" s="196"/>
      <c r="AC78" s="196"/>
    </row>
    <row r="79" spans="1:29" x14ac:dyDescent="0.2">
      <c r="A79" s="207">
        <v>3233</v>
      </c>
      <c r="B79" s="208" t="s">
        <v>86</v>
      </c>
      <c r="C79" s="196"/>
      <c r="D79" s="196"/>
      <c r="E79" s="196"/>
      <c r="F79" s="196"/>
      <c r="G79" s="196"/>
      <c r="H79" s="197"/>
      <c r="I79" s="196"/>
      <c r="J79" s="196"/>
      <c r="K79" s="196"/>
      <c r="L79" s="196"/>
      <c r="M79" s="196"/>
      <c r="N79" s="196"/>
      <c r="O79" s="196"/>
      <c r="P79" s="196"/>
      <c r="Q79" s="197"/>
      <c r="R79" s="196"/>
      <c r="S79" s="196"/>
      <c r="T79" s="196"/>
      <c r="U79" s="196"/>
      <c r="V79" s="196"/>
      <c r="W79" s="196"/>
      <c r="X79" s="196"/>
      <c r="Y79" s="196"/>
      <c r="Z79" s="197"/>
      <c r="AA79" s="196"/>
      <c r="AB79" s="196"/>
      <c r="AC79" s="196"/>
    </row>
    <row r="80" spans="1:29" x14ac:dyDescent="0.2">
      <c r="A80" s="207">
        <v>3234</v>
      </c>
      <c r="B80" s="208" t="s">
        <v>88</v>
      </c>
      <c r="C80" s="196"/>
      <c r="D80" s="196"/>
      <c r="E80" s="196"/>
      <c r="F80" s="196"/>
      <c r="G80" s="196"/>
      <c r="H80" s="197"/>
      <c r="I80" s="196"/>
      <c r="J80" s="196"/>
      <c r="K80" s="196"/>
      <c r="L80" s="196"/>
      <c r="M80" s="196"/>
      <c r="N80" s="196"/>
      <c r="O80" s="196"/>
      <c r="P80" s="196"/>
      <c r="Q80" s="197"/>
      <c r="R80" s="196"/>
      <c r="S80" s="196"/>
      <c r="T80" s="196"/>
      <c r="U80" s="196"/>
      <c r="V80" s="196"/>
      <c r="W80" s="196"/>
      <c r="X80" s="196"/>
      <c r="Y80" s="196"/>
      <c r="Z80" s="197"/>
      <c r="AA80" s="196"/>
      <c r="AB80" s="196"/>
      <c r="AC80" s="196"/>
    </row>
    <row r="81" spans="1:29" x14ac:dyDescent="0.2">
      <c r="A81" s="207">
        <v>3235</v>
      </c>
      <c r="B81" s="208" t="s">
        <v>90</v>
      </c>
      <c r="C81" s="196"/>
      <c r="D81" s="196"/>
      <c r="E81" s="196"/>
      <c r="F81" s="196"/>
      <c r="G81" s="196"/>
      <c r="H81" s="197"/>
      <c r="I81" s="196"/>
      <c r="J81" s="196"/>
      <c r="K81" s="196"/>
      <c r="L81" s="196"/>
      <c r="M81" s="196"/>
      <c r="N81" s="196"/>
      <c r="O81" s="196"/>
      <c r="P81" s="196"/>
      <c r="Q81" s="197"/>
      <c r="R81" s="196"/>
      <c r="S81" s="196"/>
      <c r="T81" s="196"/>
      <c r="U81" s="196"/>
      <c r="V81" s="196"/>
      <c r="W81" s="196"/>
      <c r="X81" s="196"/>
      <c r="Y81" s="196"/>
      <c r="Z81" s="197"/>
      <c r="AA81" s="196"/>
      <c r="AB81" s="196"/>
      <c r="AC81" s="196"/>
    </row>
    <row r="82" spans="1:29" x14ac:dyDescent="0.2">
      <c r="A82" s="207">
        <v>3236</v>
      </c>
      <c r="B82" s="208" t="s">
        <v>92</v>
      </c>
      <c r="C82" s="196"/>
      <c r="D82" s="196"/>
      <c r="E82" s="196"/>
      <c r="F82" s="196"/>
      <c r="G82" s="196"/>
      <c r="H82" s="197"/>
      <c r="I82" s="196"/>
      <c r="J82" s="196"/>
      <c r="K82" s="196"/>
      <c r="L82" s="196"/>
      <c r="M82" s="196"/>
      <c r="N82" s="196"/>
      <c r="O82" s="196"/>
      <c r="P82" s="196"/>
      <c r="Q82" s="197"/>
      <c r="R82" s="196"/>
      <c r="S82" s="196"/>
      <c r="T82" s="196"/>
      <c r="U82" s="196"/>
      <c r="V82" s="196"/>
      <c r="W82" s="196"/>
      <c r="X82" s="196"/>
      <c r="Y82" s="196"/>
      <c r="Z82" s="197"/>
      <c r="AA82" s="196"/>
      <c r="AB82" s="196"/>
      <c r="AC82" s="196"/>
    </row>
    <row r="83" spans="1:29" x14ac:dyDescent="0.2">
      <c r="A83" s="207">
        <v>3237</v>
      </c>
      <c r="B83" s="208" t="s">
        <v>94</v>
      </c>
      <c r="C83" s="196"/>
      <c r="D83" s="196"/>
      <c r="E83" s="196"/>
      <c r="F83" s="196"/>
      <c r="G83" s="196"/>
      <c r="H83" s="197"/>
      <c r="I83" s="196"/>
      <c r="J83" s="196"/>
      <c r="K83" s="196"/>
      <c r="L83" s="196"/>
      <c r="M83" s="196"/>
      <c r="N83" s="196"/>
      <c r="O83" s="196"/>
      <c r="P83" s="196"/>
      <c r="Q83" s="197"/>
      <c r="R83" s="196"/>
      <c r="S83" s="196"/>
      <c r="T83" s="196"/>
      <c r="U83" s="196"/>
      <c r="V83" s="196"/>
      <c r="W83" s="196"/>
      <c r="X83" s="196"/>
      <c r="Y83" s="196"/>
      <c r="Z83" s="197"/>
      <c r="AA83" s="196"/>
      <c r="AB83" s="196"/>
      <c r="AC83" s="196"/>
    </row>
    <row r="84" spans="1:29" x14ac:dyDescent="0.2">
      <c r="A84" s="207">
        <v>3238</v>
      </c>
      <c r="B84" s="208" t="s">
        <v>96</v>
      </c>
      <c r="C84" s="196"/>
      <c r="D84" s="196"/>
      <c r="E84" s="196"/>
      <c r="F84" s="196"/>
      <c r="G84" s="196"/>
      <c r="H84" s="197"/>
      <c r="I84" s="196"/>
      <c r="J84" s="196"/>
      <c r="K84" s="196"/>
      <c r="L84" s="196"/>
      <c r="M84" s="196"/>
      <c r="N84" s="196"/>
      <c r="O84" s="196"/>
      <c r="P84" s="196"/>
      <c r="Q84" s="197"/>
      <c r="R84" s="196"/>
      <c r="S84" s="196"/>
      <c r="T84" s="196"/>
      <c r="U84" s="196"/>
      <c r="V84" s="196"/>
      <c r="W84" s="196"/>
      <c r="X84" s="196"/>
      <c r="Y84" s="196"/>
      <c r="Z84" s="197"/>
      <c r="AA84" s="196"/>
      <c r="AB84" s="196"/>
      <c r="AC84" s="196"/>
    </row>
    <row r="85" spans="1:29" x14ac:dyDescent="0.2">
      <c r="A85" s="207">
        <v>3239</v>
      </c>
      <c r="B85" s="208" t="s">
        <v>98</v>
      </c>
      <c r="C85" s="193"/>
      <c r="D85" s="193"/>
      <c r="E85" s="193"/>
      <c r="F85" s="193"/>
      <c r="G85" s="193"/>
      <c r="H85" s="194"/>
      <c r="I85" s="193"/>
      <c r="J85" s="193"/>
      <c r="K85" s="193"/>
      <c r="L85" s="193"/>
      <c r="M85" s="193"/>
      <c r="N85" s="193"/>
      <c r="O85" s="193"/>
      <c r="P85" s="193"/>
      <c r="Q85" s="194"/>
      <c r="R85" s="193"/>
      <c r="S85" s="193"/>
      <c r="T85" s="193"/>
      <c r="U85" s="193"/>
      <c r="V85" s="193"/>
      <c r="W85" s="193"/>
      <c r="X85" s="193"/>
      <c r="Y85" s="193"/>
      <c r="Z85" s="194"/>
      <c r="AA85" s="193"/>
      <c r="AB85" s="193"/>
      <c r="AC85" s="193"/>
    </row>
    <row r="86" spans="1:29" ht="24" x14ac:dyDescent="0.2">
      <c r="A86" s="207">
        <v>3241</v>
      </c>
      <c r="B86" s="208" t="s">
        <v>100</v>
      </c>
      <c r="C86" s="196"/>
      <c r="D86" s="196"/>
      <c r="E86" s="196"/>
      <c r="F86" s="196"/>
      <c r="G86" s="196"/>
      <c r="H86" s="197"/>
      <c r="I86" s="196"/>
      <c r="J86" s="196"/>
      <c r="K86" s="196"/>
      <c r="L86" s="196"/>
      <c r="M86" s="196"/>
      <c r="N86" s="196"/>
      <c r="O86" s="196"/>
      <c r="P86" s="196"/>
      <c r="Q86" s="197"/>
      <c r="R86" s="196"/>
      <c r="S86" s="196"/>
      <c r="T86" s="196"/>
      <c r="U86" s="196"/>
      <c r="V86" s="196"/>
      <c r="W86" s="196"/>
      <c r="X86" s="196"/>
      <c r="Y86" s="196"/>
      <c r="Z86" s="197"/>
      <c r="AA86" s="196"/>
      <c r="AB86" s="196"/>
      <c r="AC86" s="196"/>
    </row>
    <row r="87" spans="1:29" x14ac:dyDescent="0.2">
      <c r="A87" s="207">
        <v>3291</v>
      </c>
      <c r="B87" s="209" t="s">
        <v>104</v>
      </c>
      <c r="C87" s="196"/>
      <c r="D87" s="196"/>
      <c r="E87" s="196"/>
      <c r="F87" s="196"/>
      <c r="G87" s="196"/>
      <c r="H87" s="197"/>
      <c r="I87" s="196"/>
      <c r="J87" s="196"/>
      <c r="K87" s="196"/>
      <c r="L87" s="196"/>
      <c r="M87" s="196"/>
      <c r="N87" s="196"/>
      <c r="O87" s="196"/>
      <c r="P87" s="196"/>
      <c r="Q87" s="197"/>
      <c r="R87" s="196"/>
      <c r="S87" s="196"/>
      <c r="T87" s="196"/>
      <c r="U87" s="196"/>
      <c r="V87" s="196"/>
      <c r="W87" s="196"/>
      <c r="X87" s="196"/>
      <c r="Y87" s="196"/>
      <c r="Z87" s="197"/>
      <c r="AA87" s="196"/>
      <c r="AB87" s="196"/>
      <c r="AC87" s="196"/>
    </row>
    <row r="88" spans="1:29" x14ac:dyDescent="0.2">
      <c r="A88" s="207">
        <v>3292</v>
      </c>
      <c r="B88" s="208" t="s">
        <v>106</v>
      </c>
      <c r="C88" s="196"/>
      <c r="D88" s="196"/>
      <c r="E88" s="196"/>
      <c r="F88" s="196"/>
      <c r="G88" s="196"/>
      <c r="H88" s="197"/>
      <c r="I88" s="196"/>
      <c r="J88" s="196"/>
      <c r="K88" s="196"/>
      <c r="L88" s="196"/>
      <c r="M88" s="196"/>
      <c r="N88" s="196"/>
      <c r="O88" s="196"/>
      <c r="P88" s="196"/>
      <c r="Q88" s="197"/>
      <c r="R88" s="196"/>
      <c r="S88" s="196"/>
      <c r="T88" s="196"/>
      <c r="U88" s="196"/>
      <c r="V88" s="196"/>
      <c r="W88" s="196"/>
      <c r="X88" s="196"/>
      <c r="Y88" s="196"/>
      <c r="Z88" s="197"/>
      <c r="AA88" s="196"/>
      <c r="AB88" s="196"/>
      <c r="AC88" s="196"/>
    </row>
    <row r="89" spans="1:29" x14ac:dyDescent="0.2">
      <c r="A89" s="207">
        <v>3293</v>
      </c>
      <c r="B89" s="208" t="s">
        <v>108</v>
      </c>
      <c r="C89" s="196"/>
      <c r="D89" s="196"/>
      <c r="E89" s="196"/>
      <c r="F89" s="196"/>
      <c r="G89" s="196"/>
      <c r="H89" s="197"/>
      <c r="I89" s="196"/>
      <c r="J89" s="196"/>
      <c r="K89" s="196"/>
      <c r="L89" s="196"/>
      <c r="M89" s="196"/>
      <c r="N89" s="196"/>
      <c r="O89" s="196"/>
      <c r="P89" s="196"/>
      <c r="Q89" s="197"/>
      <c r="R89" s="196"/>
      <c r="S89" s="196"/>
      <c r="T89" s="196"/>
      <c r="U89" s="196"/>
      <c r="V89" s="196"/>
      <c r="W89" s="196"/>
      <c r="X89" s="196"/>
      <c r="Y89" s="196"/>
      <c r="Z89" s="197"/>
      <c r="AA89" s="196"/>
      <c r="AB89" s="196"/>
      <c r="AC89" s="196"/>
    </row>
    <row r="90" spans="1:29" x14ac:dyDescent="0.2">
      <c r="A90" s="207">
        <v>3294</v>
      </c>
      <c r="B90" s="208" t="s">
        <v>361</v>
      </c>
      <c r="C90" s="196"/>
      <c r="D90" s="196"/>
      <c r="E90" s="196"/>
      <c r="F90" s="196"/>
      <c r="G90" s="196"/>
      <c r="H90" s="197"/>
      <c r="I90" s="196"/>
      <c r="J90" s="196"/>
      <c r="K90" s="196"/>
      <c r="L90" s="196"/>
      <c r="M90" s="196"/>
      <c r="N90" s="196"/>
      <c r="O90" s="196"/>
      <c r="P90" s="196"/>
      <c r="Q90" s="197"/>
      <c r="R90" s="196"/>
      <c r="S90" s="196"/>
      <c r="T90" s="196"/>
      <c r="U90" s="196"/>
      <c r="V90" s="196"/>
      <c r="W90" s="196"/>
      <c r="X90" s="196"/>
      <c r="Y90" s="196"/>
      <c r="Z90" s="197"/>
      <c r="AA90" s="196"/>
      <c r="AB90" s="196"/>
      <c r="AC90" s="196"/>
    </row>
    <row r="91" spans="1:29" x14ac:dyDescent="0.2">
      <c r="A91" s="207">
        <v>3295</v>
      </c>
      <c r="B91" s="208" t="s">
        <v>112</v>
      </c>
      <c r="C91" s="196"/>
      <c r="D91" s="196"/>
      <c r="E91" s="196"/>
      <c r="F91" s="196"/>
      <c r="G91" s="196"/>
      <c r="H91" s="197"/>
      <c r="I91" s="196"/>
      <c r="J91" s="196"/>
      <c r="K91" s="196"/>
      <c r="L91" s="196"/>
      <c r="M91" s="196"/>
      <c r="N91" s="196"/>
      <c r="O91" s="196"/>
      <c r="P91" s="196"/>
      <c r="Q91" s="197"/>
      <c r="R91" s="196"/>
      <c r="S91" s="196"/>
      <c r="T91" s="196"/>
      <c r="U91" s="196"/>
      <c r="V91" s="196"/>
      <c r="W91" s="196"/>
      <c r="X91" s="196"/>
      <c r="Y91" s="196"/>
      <c r="Z91" s="197"/>
      <c r="AA91" s="196"/>
      <c r="AB91" s="196"/>
      <c r="AC91" s="196"/>
    </row>
    <row r="92" spans="1:29" x14ac:dyDescent="0.2">
      <c r="A92" s="207">
        <v>3299</v>
      </c>
      <c r="B92" s="208" t="s">
        <v>362</v>
      </c>
      <c r="C92" s="196"/>
      <c r="D92" s="196"/>
      <c r="E92" s="196"/>
      <c r="F92" s="196"/>
      <c r="G92" s="196"/>
      <c r="H92" s="197"/>
      <c r="I92" s="196"/>
      <c r="J92" s="196"/>
      <c r="K92" s="196"/>
      <c r="L92" s="196"/>
      <c r="M92" s="196"/>
      <c r="N92" s="196"/>
      <c r="O92" s="196"/>
      <c r="P92" s="196"/>
      <c r="Q92" s="197"/>
      <c r="R92" s="196"/>
      <c r="S92" s="196"/>
      <c r="T92" s="196"/>
      <c r="U92" s="196"/>
      <c r="V92" s="196"/>
      <c r="W92" s="196"/>
      <c r="X92" s="196"/>
      <c r="Y92" s="196"/>
      <c r="Z92" s="197"/>
      <c r="AA92" s="196"/>
      <c r="AB92" s="196"/>
      <c r="AC92" s="196"/>
    </row>
    <row r="93" spans="1:29" x14ac:dyDescent="0.2">
      <c r="A93" s="191"/>
      <c r="B93" s="192"/>
      <c r="C93" s="193"/>
      <c r="D93" s="193"/>
      <c r="E93" s="193"/>
      <c r="F93" s="193"/>
      <c r="G93" s="193"/>
      <c r="H93" s="194"/>
      <c r="I93" s="193"/>
      <c r="J93" s="193"/>
      <c r="K93" s="193"/>
      <c r="L93" s="193"/>
      <c r="M93" s="193"/>
      <c r="N93" s="193"/>
      <c r="O93" s="193"/>
      <c r="P93" s="193"/>
      <c r="Q93" s="194"/>
      <c r="R93" s="193"/>
      <c r="S93" s="193"/>
      <c r="T93" s="193"/>
      <c r="U93" s="193"/>
      <c r="V93" s="193"/>
      <c r="W93" s="193"/>
      <c r="X93" s="193"/>
      <c r="Y93" s="193"/>
      <c r="Z93" s="194"/>
      <c r="AA93" s="193"/>
      <c r="AB93" s="193"/>
      <c r="AC93" s="193"/>
    </row>
    <row r="94" spans="1:29" x14ac:dyDescent="0.2">
      <c r="A94" s="191"/>
      <c r="B94" s="192"/>
      <c r="C94" s="193"/>
      <c r="D94" s="193"/>
      <c r="E94" s="193"/>
      <c r="F94" s="193"/>
      <c r="G94" s="193"/>
      <c r="H94" s="194"/>
      <c r="I94" s="193"/>
      <c r="J94" s="193"/>
      <c r="K94" s="193"/>
      <c r="L94" s="193"/>
      <c r="M94" s="193"/>
      <c r="N94" s="193"/>
      <c r="O94" s="193"/>
      <c r="P94" s="193"/>
      <c r="Q94" s="194"/>
      <c r="R94" s="193"/>
      <c r="S94" s="193"/>
      <c r="T94" s="193"/>
      <c r="U94" s="193"/>
      <c r="V94" s="193"/>
      <c r="W94" s="193"/>
      <c r="X94" s="193"/>
      <c r="Y94" s="193"/>
      <c r="Z94" s="194"/>
      <c r="AA94" s="193"/>
      <c r="AB94" s="193"/>
      <c r="AC94" s="193"/>
    </row>
    <row r="95" spans="1:29" x14ac:dyDescent="0.2">
      <c r="A95" s="191"/>
      <c r="B95" s="192"/>
      <c r="C95" s="193"/>
      <c r="D95" s="193"/>
      <c r="E95" s="193"/>
      <c r="F95" s="193"/>
      <c r="G95" s="193"/>
      <c r="H95" s="194"/>
      <c r="I95" s="193"/>
      <c r="J95" s="193"/>
      <c r="K95" s="193"/>
      <c r="L95" s="193"/>
      <c r="M95" s="193"/>
      <c r="N95" s="193"/>
      <c r="O95" s="193"/>
      <c r="P95" s="193"/>
      <c r="Q95" s="194"/>
      <c r="R95" s="193"/>
      <c r="S95" s="193"/>
      <c r="T95" s="193"/>
      <c r="U95" s="193"/>
      <c r="V95" s="193"/>
      <c r="W95" s="193"/>
      <c r="X95" s="193"/>
      <c r="Y95" s="193"/>
      <c r="Z95" s="194"/>
      <c r="AA95" s="193"/>
      <c r="AB95" s="193"/>
      <c r="AC95" s="193"/>
    </row>
    <row r="96" spans="1:29" ht="25.5" x14ac:dyDescent="0.2">
      <c r="A96" s="200" t="s">
        <v>355</v>
      </c>
      <c r="B96" s="210" t="s">
        <v>371</v>
      </c>
      <c r="C96" s="202">
        <f>D96+E96+F96+I96+J96+K96</f>
        <v>17000</v>
      </c>
      <c r="D96" s="202">
        <f>D98+D106+D134+D138+D148</f>
        <v>17000</v>
      </c>
      <c r="E96" s="202"/>
      <c r="F96" s="202"/>
      <c r="G96" s="202"/>
      <c r="H96" s="197"/>
      <c r="I96" s="202"/>
      <c r="J96" s="202"/>
      <c r="K96" s="202"/>
      <c r="L96" s="202">
        <f>M96</f>
        <v>17000</v>
      </c>
      <c r="M96" s="202">
        <f>M98+M106+M134+M138+M148</f>
        <v>17000</v>
      </c>
      <c r="N96" s="202"/>
      <c r="O96" s="202"/>
      <c r="P96" s="202"/>
      <c r="Q96" s="197"/>
      <c r="R96" s="202"/>
      <c r="S96" s="202"/>
      <c r="T96" s="202"/>
      <c r="U96" s="202">
        <f>V96</f>
        <v>17000</v>
      </c>
      <c r="V96" s="202">
        <f>V98+V106+V134+V138+V148</f>
        <v>17000</v>
      </c>
      <c r="W96" s="202"/>
      <c r="X96" s="202"/>
      <c r="Y96" s="202"/>
      <c r="Z96" s="197"/>
      <c r="AA96" s="202"/>
      <c r="AB96" s="202"/>
      <c r="AC96" s="202"/>
    </row>
    <row r="97" spans="1:29" x14ac:dyDescent="0.2">
      <c r="A97" s="191">
        <v>3</v>
      </c>
      <c r="B97" s="203" t="s">
        <v>357</v>
      </c>
      <c r="C97" s="196"/>
      <c r="D97" s="196"/>
      <c r="E97" s="196"/>
      <c r="F97" s="196"/>
      <c r="G97" s="196"/>
      <c r="H97" s="197"/>
      <c r="I97" s="196"/>
      <c r="J97" s="196"/>
      <c r="K97" s="196"/>
      <c r="L97" s="196"/>
      <c r="M97" s="196"/>
      <c r="N97" s="196"/>
      <c r="O97" s="196"/>
      <c r="P97" s="196"/>
      <c r="Q97" s="197"/>
      <c r="R97" s="196"/>
      <c r="S97" s="196"/>
      <c r="T97" s="196"/>
      <c r="U97" s="196"/>
      <c r="V97" s="196"/>
      <c r="W97" s="196"/>
      <c r="X97" s="196"/>
      <c r="Y97" s="196"/>
      <c r="Z97" s="197"/>
      <c r="AA97" s="196"/>
      <c r="AB97" s="196"/>
      <c r="AC97" s="196"/>
    </row>
    <row r="98" spans="1:29" x14ac:dyDescent="0.2">
      <c r="A98" s="204">
        <v>31</v>
      </c>
      <c r="B98" s="205" t="s">
        <v>19</v>
      </c>
      <c r="C98" s="197">
        <f>D98</f>
        <v>3500</v>
      </c>
      <c r="D98" s="197">
        <f>SUM(D99:D105)</f>
        <v>3500</v>
      </c>
      <c r="E98" s="197"/>
      <c r="F98" s="197"/>
      <c r="G98" s="197"/>
      <c r="H98" s="197"/>
      <c r="I98" s="197"/>
      <c r="J98" s="197"/>
      <c r="K98" s="197"/>
      <c r="L98" s="197">
        <f>M98</f>
        <v>3500</v>
      </c>
      <c r="M98" s="197">
        <f>SUM(M99:M105)</f>
        <v>3500</v>
      </c>
      <c r="N98" s="197"/>
      <c r="O98" s="197"/>
      <c r="P98" s="197"/>
      <c r="Q98" s="197"/>
      <c r="R98" s="197"/>
      <c r="S98" s="197"/>
      <c r="T98" s="197"/>
      <c r="U98" s="197">
        <f>V98</f>
        <v>3500</v>
      </c>
      <c r="V98" s="197">
        <f>SUM(V99:V105)</f>
        <v>3500</v>
      </c>
      <c r="W98" s="197"/>
      <c r="X98" s="197"/>
      <c r="Y98" s="197"/>
      <c r="Z98" s="197"/>
      <c r="AA98" s="197"/>
      <c r="AB98" s="197"/>
      <c r="AC98" s="197"/>
    </row>
    <row r="99" spans="1:29" x14ac:dyDescent="0.2">
      <c r="A99" s="206">
        <v>3111</v>
      </c>
      <c r="B99" s="192" t="s">
        <v>358</v>
      </c>
      <c r="C99" s="193">
        <f>D99</f>
        <v>2986.35</v>
      </c>
      <c r="D99" s="193">
        <v>2986.35</v>
      </c>
      <c r="E99" s="193"/>
      <c r="F99" s="193"/>
      <c r="G99" s="193"/>
      <c r="H99" s="194"/>
      <c r="I99" s="193"/>
      <c r="J99" s="193"/>
      <c r="K99" s="193"/>
      <c r="L99" s="193">
        <f>M99</f>
        <v>2986.35</v>
      </c>
      <c r="M99" s="193">
        <v>2986.35</v>
      </c>
      <c r="N99" s="193"/>
      <c r="O99" s="193"/>
      <c r="P99" s="193"/>
      <c r="Q99" s="194"/>
      <c r="R99" s="193"/>
      <c r="S99" s="193"/>
      <c r="T99" s="193"/>
      <c r="U99" s="193">
        <f>V99</f>
        <v>2986.35</v>
      </c>
      <c r="V99" s="193">
        <v>2986.35</v>
      </c>
      <c r="W99" s="193"/>
      <c r="X99" s="193"/>
      <c r="Y99" s="193"/>
      <c r="Z99" s="194"/>
      <c r="AA99" s="193"/>
      <c r="AB99" s="193"/>
      <c r="AC99" s="193"/>
    </row>
    <row r="100" spans="1:29" x14ac:dyDescent="0.2">
      <c r="A100" s="206">
        <v>3113</v>
      </c>
      <c r="B100" s="192" t="s">
        <v>54</v>
      </c>
      <c r="C100" s="193"/>
      <c r="D100" s="193"/>
      <c r="E100" s="193"/>
      <c r="F100" s="193"/>
      <c r="G100" s="193"/>
      <c r="H100" s="194"/>
      <c r="I100" s="193"/>
      <c r="J100" s="193"/>
      <c r="K100" s="193"/>
      <c r="L100" s="193"/>
      <c r="M100" s="193"/>
      <c r="N100" s="193"/>
      <c r="O100" s="193"/>
      <c r="P100" s="193"/>
      <c r="Q100" s="194"/>
      <c r="R100" s="193"/>
      <c r="S100" s="193"/>
      <c r="T100" s="193"/>
      <c r="U100" s="193"/>
      <c r="V100" s="193"/>
      <c r="W100" s="193"/>
      <c r="X100" s="193"/>
      <c r="Y100" s="193"/>
      <c r="Z100" s="194"/>
      <c r="AA100" s="193"/>
      <c r="AB100" s="193"/>
      <c r="AC100" s="193"/>
    </row>
    <row r="101" spans="1:29" x14ac:dyDescent="0.2">
      <c r="A101" s="206">
        <v>3114</v>
      </c>
      <c r="B101" s="192" t="s">
        <v>56</v>
      </c>
      <c r="C101" s="193"/>
      <c r="D101" s="193"/>
      <c r="E101" s="193"/>
      <c r="F101" s="193"/>
      <c r="G101" s="193"/>
      <c r="H101" s="194"/>
      <c r="I101" s="193"/>
      <c r="J101" s="193"/>
      <c r="K101" s="193"/>
      <c r="L101" s="193"/>
      <c r="M101" s="193"/>
      <c r="N101" s="193"/>
      <c r="O101" s="193"/>
      <c r="P101" s="193"/>
      <c r="Q101" s="194"/>
      <c r="R101" s="193"/>
      <c r="S101" s="193"/>
      <c r="T101" s="193"/>
      <c r="U101" s="193"/>
      <c r="V101" s="193"/>
      <c r="W101" s="193"/>
      <c r="X101" s="193"/>
      <c r="Y101" s="193"/>
      <c r="Z101" s="194"/>
      <c r="AA101" s="193"/>
      <c r="AB101" s="193"/>
      <c r="AC101" s="193"/>
    </row>
    <row r="102" spans="1:29" x14ac:dyDescent="0.2">
      <c r="A102" s="206">
        <v>3121</v>
      </c>
      <c r="B102" s="192" t="s">
        <v>21</v>
      </c>
      <c r="C102" s="193"/>
      <c r="D102" s="193"/>
      <c r="E102" s="193"/>
      <c r="F102" s="193"/>
      <c r="G102" s="193"/>
      <c r="H102" s="194"/>
      <c r="I102" s="193"/>
      <c r="J102" s="193"/>
      <c r="K102" s="193"/>
      <c r="L102" s="193"/>
      <c r="M102" s="193"/>
      <c r="N102" s="193"/>
      <c r="O102" s="193"/>
      <c r="P102" s="193"/>
      <c r="Q102" s="194"/>
      <c r="R102" s="193"/>
      <c r="S102" s="193"/>
      <c r="T102" s="193"/>
      <c r="U102" s="193"/>
      <c r="V102" s="193"/>
      <c r="W102" s="193"/>
      <c r="X102" s="193"/>
      <c r="Y102" s="193"/>
      <c r="Z102" s="194"/>
      <c r="AA102" s="193"/>
      <c r="AB102" s="193"/>
      <c r="AC102" s="193"/>
    </row>
    <row r="103" spans="1:29" x14ac:dyDescent="0.2">
      <c r="A103" s="206">
        <v>3131</v>
      </c>
      <c r="B103" s="192" t="s">
        <v>359</v>
      </c>
      <c r="C103" s="193"/>
      <c r="D103" s="193"/>
      <c r="E103" s="193"/>
      <c r="F103" s="193"/>
      <c r="G103" s="193"/>
      <c r="H103" s="194"/>
      <c r="I103" s="193"/>
      <c r="J103" s="193"/>
      <c r="K103" s="193"/>
      <c r="L103" s="193"/>
      <c r="M103" s="193"/>
      <c r="N103" s="193"/>
      <c r="O103" s="193"/>
      <c r="P103" s="193"/>
      <c r="Q103" s="194"/>
      <c r="R103" s="193"/>
      <c r="S103" s="193"/>
      <c r="T103" s="193"/>
      <c r="U103" s="193"/>
      <c r="V103" s="193"/>
      <c r="W103" s="193"/>
      <c r="X103" s="193"/>
      <c r="Y103" s="193"/>
      <c r="Z103" s="194"/>
      <c r="AA103" s="193"/>
      <c r="AB103" s="193"/>
      <c r="AC103" s="193"/>
    </row>
    <row r="104" spans="1:29" ht="25.5" x14ac:dyDescent="0.2">
      <c r="A104" s="206">
        <v>3132</v>
      </c>
      <c r="B104" s="192" t="s">
        <v>41</v>
      </c>
      <c r="C104" s="193">
        <f>D104</f>
        <v>462.88</v>
      </c>
      <c r="D104" s="193">
        <v>462.88</v>
      </c>
      <c r="E104" s="193"/>
      <c r="F104" s="193"/>
      <c r="G104" s="193"/>
      <c r="H104" s="194"/>
      <c r="I104" s="193"/>
      <c r="J104" s="193"/>
      <c r="K104" s="193"/>
      <c r="L104" s="193">
        <f>M104</f>
        <v>462.88</v>
      </c>
      <c r="M104" s="193">
        <v>462.88</v>
      </c>
      <c r="N104" s="193"/>
      <c r="O104" s="193"/>
      <c r="P104" s="193"/>
      <c r="Q104" s="194"/>
      <c r="R104" s="193"/>
      <c r="S104" s="193"/>
      <c r="T104" s="193"/>
      <c r="U104" s="193">
        <f>V104</f>
        <v>462.88</v>
      </c>
      <c r="V104" s="193">
        <v>462.88</v>
      </c>
      <c r="W104" s="193"/>
      <c r="X104" s="193"/>
      <c r="Y104" s="193"/>
      <c r="Z104" s="194"/>
      <c r="AA104" s="193"/>
      <c r="AB104" s="193"/>
      <c r="AC104" s="193"/>
    </row>
    <row r="105" spans="1:29" ht="24" x14ac:dyDescent="0.2">
      <c r="A105" s="207">
        <v>3133</v>
      </c>
      <c r="B105" s="208" t="s">
        <v>42</v>
      </c>
      <c r="C105" s="193">
        <f>D105</f>
        <v>50.77</v>
      </c>
      <c r="D105" s="193">
        <v>50.77</v>
      </c>
      <c r="E105" s="193"/>
      <c r="F105" s="193"/>
      <c r="G105" s="193"/>
      <c r="H105" s="194"/>
      <c r="I105" s="193"/>
      <c r="J105" s="193"/>
      <c r="K105" s="193"/>
      <c r="L105" s="193">
        <f>M105</f>
        <v>50.77</v>
      </c>
      <c r="M105" s="193">
        <v>50.77</v>
      </c>
      <c r="N105" s="193"/>
      <c r="O105" s="193"/>
      <c r="P105" s="193"/>
      <c r="Q105" s="194"/>
      <c r="R105" s="193"/>
      <c r="S105" s="193"/>
      <c r="T105" s="193"/>
      <c r="U105" s="193">
        <f>V105</f>
        <v>50.77</v>
      </c>
      <c r="V105" s="193">
        <v>50.77</v>
      </c>
      <c r="W105" s="193"/>
      <c r="X105" s="193"/>
      <c r="Y105" s="193"/>
      <c r="Z105" s="194"/>
      <c r="AA105" s="193"/>
      <c r="AB105" s="193"/>
      <c r="AC105" s="193"/>
    </row>
    <row r="106" spans="1:29" x14ac:dyDescent="0.2">
      <c r="A106" s="204">
        <v>32</v>
      </c>
      <c r="B106" s="205" t="s">
        <v>23</v>
      </c>
      <c r="C106" s="197">
        <f>D106</f>
        <v>9800</v>
      </c>
      <c r="D106" s="197">
        <f>SUM(D107:D133)</f>
        <v>9800</v>
      </c>
      <c r="E106" s="197"/>
      <c r="F106" s="197"/>
      <c r="G106" s="197"/>
      <c r="H106" s="197"/>
      <c r="I106" s="197"/>
      <c r="J106" s="197"/>
      <c r="K106" s="197"/>
      <c r="L106" s="197">
        <f>M106</f>
        <v>9800</v>
      </c>
      <c r="M106" s="197">
        <f>SUM(M107:M133)</f>
        <v>9800</v>
      </c>
      <c r="N106" s="197"/>
      <c r="O106" s="197"/>
      <c r="P106" s="197"/>
      <c r="Q106" s="197"/>
      <c r="R106" s="197"/>
      <c r="S106" s="197"/>
      <c r="T106" s="197"/>
      <c r="U106" s="197">
        <f>V106</f>
        <v>9800</v>
      </c>
      <c r="V106" s="197">
        <f>SUM(V107:V133)</f>
        <v>9800</v>
      </c>
      <c r="W106" s="197"/>
      <c r="X106" s="197"/>
      <c r="Y106" s="197"/>
      <c r="Z106" s="197"/>
      <c r="AA106" s="197"/>
      <c r="AB106" s="197"/>
      <c r="AC106" s="197"/>
    </row>
    <row r="107" spans="1:29" x14ac:dyDescent="0.2">
      <c r="A107" s="207">
        <v>3211</v>
      </c>
      <c r="B107" s="208" t="s">
        <v>63</v>
      </c>
      <c r="C107" s="196"/>
      <c r="D107" s="196"/>
      <c r="E107" s="196"/>
      <c r="F107" s="196"/>
      <c r="G107" s="196"/>
      <c r="H107" s="197"/>
      <c r="I107" s="196"/>
      <c r="J107" s="196"/>
      <c r="K107" s="196"/>
      <c r="L107" s="196"/>
      <c r="M107" s="196"/>
      <c r="N107" s="196"/>
      <c r="O107" s="196"/>
      <c r="P107" s="196"/>
      <c r="Q107" s="197"/>
      <c r="R107" s="196"/>
      <c r="S107" s="196"/>
      <c r="T107" s="196"/>
      <c r="U107" s="196"/>
      <c r="V107" s="196"/>
      <c r="W107" s="196"/>
      <c r="X107" s="196"/>
      <c r="Y107" s="196"/>
      <c r="Z107" s="197"/>
      <c r="AA107" s="196"/>
      <c r="AB107" s="196"/>
      <c r="AC107" s="196"/>
    </row>
    <row r="108" spans="1:29" ht="24" x14ac:dyDescent="0.2">
      <c r="A108" s="207">
        <v>3212</v>
      </c>
      <c r="B108" s="208" t="s">
        <v>65</v>
      </c>
      <c r="C108" s="196"/>
      <c r="D108" s="196"/>
      <c r="E108" s="196"/>
      <c r="F108" s="196"/>
      <c r="G108" s="196"/>
      <c r="H108" s="197"/>
      <c r="I108" s="196"/>
      <c r="J108" s="196"/>
      <c r="K108" s="196"/>
      <c r="L108" s="193"/>
      <c r="M108" s="196"/>
      <c r="N108" s="196"/>
      <c r="O108" s="196"/>
      <c r="P108" s="196"/>
      <c r="Q108" s="197"/>
      <c r="R108" s="196"/>
      <c r="S108" s="196"/>
      <c r="T108" s="196"/>
      <c r="U108" s="193"/>
      <c r="V108" s="196"/>
      <c r="W108" s="196"/>
      <c r="X108" s="196"/>
      <c r="Y108" s="196"/>
      <c r="Z108" s="197"/>
      <c r="AA108" s="196"/>
      <c r="AB108" s="196"/>
      <c r="AC108" s="196"/>
    </row>
    <row r="109" spans="1:29" x14ac:dyDescent="0.2">
      <c r="A109" s="207">
        <v>3213</v>
      </c>
      <c r="B109" s="208" t="s">
        <v>67</v>
      </c>
      <c r="C109" s="196"/>
      <c r="D109" s="193"/>
      <c r="E109" s="196"/>
      <c r="F109" s="196"/>
      <c r="G109" s="196"/>
      <c r="H109" s="197"/>
      <c r="I109" s="196"/>
      <c r="J109" s="196"/>
      <c r="K109" s="196"/>
      <c r="L109" s="193"/>
      <c r="M109" s="193"/>
      <c r="N109" s="196"/>
      <c r="O109" s="196"/>
      <c r="P109" s="196"/>
      <c r="Q109" s="197"/>
      <c r="R109" s="196"/>
      <c r="S109" s="196"/>
      <c r="T109" s="196"/>
      <c r="U109" s="193"/>
      <c r="V109" s="193"/>
      <c r="W109" s="196"/>
      <c r="X109" s="196"/>
      <c r="Y109" s="196"/>
      <c r="Z109" s="197"/>
      <c r="AA109" s="196"/>
      <c r="AB109" s="196"/>
      <c r="AC109" s="196"/>
    </row>
    <row r="110" spans="1:29" x14ac:dyDescent="0.2">
      <c r="A110" s="207">
        <v>3214</v>
      </c>
      <c r="B110" s="208" t="s">
        <v>69</v>
      </c>
      <c r="C110" s="196"/>
      <c r="D110" s="193"/>
      <c r="E110" s="196"/>
      <c r="F110" s="196"/>
      <c r="G110" s="196"/>
      <c r="H110" s="197"/>
      <c r="I110" s="196"/>
      <c r="J110" s="196"/>
      <c r="K110" s="196"/>
      <c r="L110" s="193"/>
      <c r="M110" s="193"/>
      <c r="N110" s="196"/>
      <c r="O110" s="196"/>
      <c r="P110" s="196"/>
      <c r="Q110" s="197"/>
      <c r="R110" s="196"/>
      <c r="S110" s="196"/>
      <c r="T110" s="196"/>
      <c r="U110" s="193"/>
      <c r="V110" s="193"/>
      <c r="W110" s="196"/>
      <c r="X110" s="196"/>
      <c r="Y110" s="196"/>
      <c r="Z110" s="197"/>
      <c r="AA110" s="196"/>
      <c r="AB110" s="196"/>
      <c r="AC110" s="196"/>
    </row>
    <row r="111" spans="1:29" ht="24" x14ac:dyDescent="0.2">
      <c r="A111" s="207">
        <v>3221</v>
      </c>
      <c r="B111" s="208" t="s">
        <v>43</v>
      </c>
      <c r="C111" s="193">
        <f>D111</f>
        <v>500</v>
      </c>
      <c r="D111" s="193">
        <v>500</v>
      </c>
      <c r="E111" s="196"/>
      <c r="F111" s="196"/>
      <c r="G111" s="196"/>
      <c r="H111" s="197"/>
      <c r="I111" s="196"/>
      <c r="J111" s="196"/>
      <c r="K111" s="196"/>
      <c r="L111" s="193">
        <f>M111</f>
        <v>500</v>
      </c>
      <c r="M111" s="193">
        <v>500</v>
      </c>
      <c r="N111" s="196"/>
      <c r="O111" s="196"/>
      <c r="P111" s="196"/>
      <c r="Q111" s="197"/>
      <c r="R111" s="196"/>
      <c r="S111" s="196"/>
      <c r="T111" s="196"/>
      <c r="U111" s="193">
        <f>V111</f>
        <v>500</v>
      </c>
      <c r="V111" s="193">
        <v>500</v>
      </c>
      <c r="W111" s="196"/>
      <c r="X111" s="196"/>
      <c r="Y111" s="196"/>
      <c r="Z111" s="197"/>
      <c r="AA111" s="196"/>
      <c r="AB111" s="196"/>
      <c r="AC111" s="196"/>
    </row>
    <row r="112" spans="1:29" x14ac:dyDescent="0.2">
      <c r="A112" s="207">
        <v>3222</v>
      </c>
      <c r="B112" s="208" t="s">
        <v>44</v>
      </c>
      <c r="C112" s="193">
        <f>D112</f>
        <v>6300</v>
      </c>
      <c r="D112" s="193">
        <v>6300</v>
      </c>
      <c r="E112" s="196"/>
      <c r="F112" s="196"/>
      <c r="G112" s="196"/>
      <c r="H112" s="197"/>
      <c r="I112" s="196"/>
      <c r="J112" s="196"/>
      <c r="K112" s="196"/>
      <c r="L112" s="193">
        <f>M112</f>
        <v>6300</v>
      </c>
      <c r="M112" s="193">
        <v>6300</v>
      </c>
      <c r="N112" s="196"/>
      <c r="O112" s="196"/>
      <c r="P112" s="196"/>
      <c r="Q112" s="197"/>
      <c r="R112" s="196"/>
      <c r="S112" s="196"/>
      <c r="T112" s="196"/>
      <c r="U112" s="193">
        <f>V112</f>
        <v>6300</v>
      </c>
      <c r="V112" s="193">
        <v>6300</v>
      </c>
      <c r="W112" s="196"/>
      <c r="X112" s="196"/>
      <c r="Y112" s="196"/>
      <c r="Z112" s="197"/>
      <c r="AA112" s="196"/>
      <c r="AB112" s="196"/>
      <c r="AC112" s="196"/>
    </row>
    <row r="113" spans="1:29" x14ac:dyDescent="0.2">
      <c r="A113" s="207">
        <v>3223</v>
      </c>
      <c r="B113" s="208" t="s">
        <v>74</v>
      </c>
      <c r="C113" s="196"/>
      <c r="D113" s="193"/>
      <c r="E113" s="196"/>
      <c r="F113" s="196"/>
      <c r="G113" s="196"/>
      <c r="H113" s="197"/>
      <c r="I113" s="196"/>
      <c r="J113" s="196"/>
      <c r="K113" s="196"/>
      <c r="L113" s="193"/>
      <c r="M113" s="193"/>
      <c r="N113" s="196"/>
      <c r="O113" s="196"/>
      <c r="P113" s="196"/>
      <c r="Q113" s="197"/>
      <c r="R113" s="196"/>
      <c r="S113" s="196"/>
      <c r="T113" s="196"/>
      <c r="U113" s="193"/>
      <c r="V113" s="193"/>
      <c r="W113" s="196"/>
      <c r="X113" s="196"/>
      <c r="Y113" s="196"/>
      <c r="Z113" s="197"/>
      <c r="AA113" s="196"/>
      <c r="AB113" s="196"/>
      <c r="AC113" s="196"/>
    </row>
    <row r="114" spans="1:29" ht="24" x14ac:dyDescent="0.2">
      <c r="A114" s="207">
        <v>3224</v>
      </c>
      <c r="B114" s="208" t="s">
        <v>76</v>
      </c>
      <c r="C114" s="196"/>
      <c r="D114" s="193"/>
      <c r="E114" s="196"/>
      <c r="F114" s="196"/>
      <c r="G114" s="196"/>
      <c r="H114" s="197"/>
      <c r="I114" s="196"/>
      <c r="J114" s="196"/>
      <c r="K114" s="196"/>
      <c r="L114" s="193"/>
      <c r="M114" s="193"/>
      <c r="N114" s="196"/>
      <c r="O114" s="196"/>
      <c r="P114" s="196"/>
      <c r="Q114" s="197"/>
      <c r="R114" s="196"/>
      <c r="S114" s="196"/>
      <c r="T114" s="196"/>
      <c r="U114" s="193"/>
      <c r="V114" s="193"/>
      <c r="W114" s="196"/>
      <c r="X114" s="196"/>
      <c r="Y114" s="196"/>
      <c r="Z114" s="197"/>
      <c r="AA114" s="196"/>
      <c r="AB114" s="196"/>
      <c r="AC114" s="196"/>
    </row>
    <row r="115" spans="1:29" x14ac:dyDescent="0.2">
      <c r="A115" s="207">
        <v>3225</v>
      </c>
      <c r="B115" s="208" t="s">
        <v>78</v>
      </c>
      <c r="C115" s="193"/>
      <c r="D115" s="193"/>
      <c r="E115" s="193"/>
      <c r="F115" s="193"/>
      <c r="G115" s="193"/>
      <c r="H115" s="194"/>
      <c r="I115" s="193"/>
      <c r="J115" s="193"/>
      <c r="K115" s="193"/>
      <c r="L115" s="193"/>
      <c r="M115" s="193"/>
      <c r="N115" s="193"/>
      <c r="O115" s="193"/>
      <c r="P115" s="193"/>
      <c r="Q115" s="194"/>
      <c r="R115" s="193"/>
      <c r="S115" s="193"/>
      <c r="T115" s="193"/>
      <c r="U115" s="193"/>
      <c r="V115" s="193"/>
      <c r="W115" s="193"/>
      <c r="X115" s="193"/>
      <c r="Y115" s="193"/>
      <c r="Z115" s="194"/>
      <c r="AA115" s="193"/>
      <c r="AB115" s="193"/>
      <c r="AC115" s="193"/>
    </row>
    <row r="116" spans="1:29" x14ac:dyDescent="0.2">
      <c r="A116" s="207">
        <v>3226</v>
      </c>
      <c r="B116" s="208" t="s">
        <v>360</v>
      </c>
      <c r="C116" s="193"/>
      <c r="D116" s="193"/>
      <c r="E116" s="193"/>
      <c r="F116" s="193"/>
      <c r="G116" s="193"/>
      <c r="H116" s="194"/>
      <c r="I116" s="193"/>
      <c r="J116" s="193"/>
      <c r="K116" s="193"/>
      <c r="L116" s="193"/>
      <c r="M116" s="193"/>
      <c r="N116" s="193"/>
      <c r="O116" s="193"/>
      <c r="P116" s="193"/>
      <c r="Q116" s="194"/>
      <c r="R116" s="193"/>
      <c r="S116" s="193"/>
      <c r="T116" s="193"/>
      <c r="U116" s="193"/>
      <c r="V116" s="193"/>
      <c r="W116" s="193"/>
      <c r="X116" s="193"/>
      <c r="Y116" s="193"/>
      <c r="Z116" s="194"/>
      <c r="AA116" s="193"/>
      <c r="AB116" s="193"/>
      <c r="AC116" s="193"/>
    </row>
    <row r="117" spans="1:29" x14ac:dyDescent="0.2">
      <c r="A117" s="207">
        <v>3227</v>
      </c>
      <c r="B117" s="208" t="s">
        <v>80</v>
      </c>
      <c r="C117" s="193"/>
      <c r="D117" s="193"/>
      <c r="E117" s="193"/>
      <c r="F117" s="193"/>
      <c r="G117" s="193"/>
      <c r="H117" s="194"/>
      <c r="I117" s="193"/>
      <c r="J117" s="193"/>
      <c r="K117" s="193"/>
      <c r="L117" s="193"/>
      <c r="M117" s="193"/>
      <c r="N117" s="193"/>
      <c r="O117" s="193"/>
      <c r="P117" s="193"/>
      <c r="Q117" s="194"/>
      <c r="R117" s="193"/>
      <c r="S117" s="193"/>
      <c r="T117" s="193"/>
      <c r="U117" s="193"/>
      <c r="V117" s="193"/>
      <c r="W117" s="193"/>
      <c r="X117" s="193"/>
      <c r="Y117" s="193"/>
      <c r="Z117" s="194"/>
      <c r="AA117" s="193"/>
      <c r="AB117" s="193"/>
      <c r="AC117" s="193"/>
    </row>
    <row r="118" spans="1:29" x14ac:dyDescent="0.2">
      <c r="A118" s="207">
        <v>3231</v>
      </c>
      <c r="B118" s="208" t="s">
        <v>83</v>
      </c>
      <c r="C118" s="196"/>
      <c r="D118" s="196"/>
      <c r="E118" s="196"/>
      <c r="F118" s="196"/>
      <c r="G118" s="196"/>
      <c r="H118" s="197"/>
      <c r="I118" s="196"/>
      <c r="J118" s="196"/>
      <c r="K118" s="196"/>
      <c r="L118" s="196"/>
      <c r="M118" s="196"/>
      <c r="N118" s="196"/>
      <c r="O118" s="196"/>
      <c r="P118" s="196"/>
      <c r="Q118" s="197"/>
      <c r="R118" s="196"/>
      <c r="S118" s="196"/>
      <c r="T118" s="196"/>
      <c r="U118" s="196"/>
      <c r="V118" s="196"/>
      <c r="W118" s="196"/>
      <c r="X118" s="196"/>
      <c r="Y118" s="196"/>
      <c r="Z118" s="197"/>
      <c r="AA118" s="196"/>
      <c r="AB118" s="196"/>
      <c r="AC118" s="196"/>
    </row>
    <row r="119" spans="1:29" ht="24" x14ac:dyDescent="0.2">
      <c r="A119" s="207">
        <v>3232</v>
      </c>
      <c r="B119" s="208" t="s">
        <v>47</v>
      </c>
      <c r="C119" s="196"/>
      <c r="D119" s="196"/>
      <c r="E119" s="196"/>
      <c r="F119" s="196"/>
      <c r="G119" s="196"/>
      <c r="H119" s="197"/>
      <c r="I119" s="196"/>
      <c r="J119" s="196"/>
      <c r="K119" s="196"/>
      <c r="L119" s="196"/>
      <c r="M119" s="196"/>
      <c r="N119" s="196"/>
      <c r="O119" s="196"/>
      <c r="P119" s="196"/>
      <c r="Q119" s="197"/>
      <c r="R119" s="196"/>
      <c r="S119" s="196"/>
      <c r="T119" s="196"/>
      <c r="U119" s="196"/>
      <c r="V119" s="196"/>
      <c r="W119" s="196"/>
      <c r="X119" s="196"/>
      <c r="Y119" s="196"/>
      <c r="Z119" s="197"/>
      <c r="AA119" s="196"/>
      <c r="AB119" s="196"/>
      <c r="AC119" s="196"/>
    </row>
    <row r="120" spans="1:29" x14ac:dyDescent="0.2">
      <c r="A120" s="207">
        <v>3233</v>
      </c>
      <c r="B120" s="208" t="s">
        <v>86</v>
      </c>
      <c r="C120" s="196"/>
      <c r="D120" s="196"/>
      <c r="E120" s="196"/>
      <c r="F120" s="196"/>
      <c r="G120" s="196"/>
      <c r="H120" s="197"/>
      <c r="I120" s="196"/>
      <c r="J120" s="196"/>
      <c r="K120" s="196"/>
      <c r="L120" s="196"/>
      <c r="M120" s="196"/>
      <c r="N120" s="196"/>
      <c r="O120" s="196"/>
      <c r="P120" s="196"/>
      <c r="Q120" s="197"/>
      <c r="R120" s="196"/>
      <c r="S120" s="196"/>
      <c r="T120" s="196"/>
      <c r="U120" s="196"/>
      <c r="V120" s="196"/>
      <c r="W120" s="196"/>
      <c r="X120" s="196"/>
      <c r="Y120" s="196"/>
      <c r="Z120" s="197"/>
      <c r="AA120" s="196"/>
      <c r="AB120" s="196"/>
      <c r="AC120" s="196"/>
    </row>
    <row r="121" spans="1:29" x14ac:dyDescent="0.2">
      <c r="A121" s="207">
        <v>3234</v>
      </c>
      <c r="B121" s="208" t="s">
        <v>88</v>
      </c>
      <c r="C121" s="196"/>
      <c r="D121" s="196"/>
      <c r="E121" s="196"/>
      <c r="F121" s="196"/>
      <c r="G121" s="196"/>
      <c r="H121" s="197"/>
      <c r="I121" s="196"/>
      <c r="J121" s="196"/>
      <c r="K121" s="196"/>
      <c r="L121" s="196"/>
      <c r="M121" s="196"/>
      <c r="N121" s="196"/>
      <c r="O121" s="196"/>
      <c r="P121" s="196"/>
      <c r="Q121" s="197"/>
      <c r="R121" s="196"/>
      <c r="S121" s="196"/>
      <c r="T121" s="196"/>
      <c r="U121" s="196"/>
      <c r="V121" s="196"/>
      <c r="W121" s="196"/>
      <c r="X121" s="196"/>
      <c r="Y121" s="196"/>
      <c r="Z121" s="197"/>
      <c r="AA121" s="196"/>
      <c r="AB121" s="196"/>
      <c r="AC121" s="196"/>
    </row>
    <row r="122" spans="1:29" x14ac:dyDescent="0.2">
      <c r="A122" s="207">
        <v>3235</v>
      </c>
      <c r="B122" s="208" t="s">
        <v>90</v>
      </c>
      <c r="C122" s="196"/>
      <c r="D122" s="196"/>
      <c r="E122" s="196"/>
      <c r="F122" s="196"/>
      <c r="G122" s="196"/>
      <c r="H122" s="197"/>
      <c r="I122" s="196"/>
      <c r="J122" s="196"/>
      <c r="K122" s="196"/>
      <c r="L122" s="196"/>
      <c r="M122" s="196"/>
      <c r="N122" s="196"/>
      <c r="O122" s="196"/>
      <c r="P122" s="196"/>
      <c r="Q122" s="197"/>
      <c r="R122" s="196"/>
      <c r="S122" s="196"/>
      <c r="T122" s="196"/>
      <c r="U122" s="196"/>
      <c r="V122" s="196"/>
      <c r="W122" s="196"/>
      <c r="X122" s="196"/>
      <c r="Y122" s="196"/>
      <c r="Z122" s="197"/>
      <c r="AA122" s="196"/>
      <c r="AB122" s="196"/>
      <c r="AC122" s="196"/>
    </row>
    <row r="123" spans="1:29" x14ac:dyDescent="0.2">
      <c r="A123" s="207">
        <v>3236</v>
      </c>
      <c r="B123" s="208" t="s">
        <v>92</v>
      </c>
      <c r="C123" s="196"/>
      <c r="D123" s="196"/>
      <c r="E123" s="196"/>
      <c r="F123" s="196"/>
      <c r="G123" s="196"/>
      <c r="H123" s="197"/>
      <c r="I123" s="196"/>
      <c r="J123" s="196"/>
      <c r="K123" s="196"/>
      <c r="L123" s="196"/>
      <c r="M123" s="196"/>
      <c r="N123" s="196"/>
      <c r="O123" s="196"/>
      <c r="P123" s="196"/>
      <c r="Q123" s="197"/>
      <c r="R123" s="196"/>
      <c r="S123" s="196"/>
      <c r="T123" s="196"/>
      <c r="U123" s="196"/>
      <c r="V123" s="196"/>
      <c r="W123" s="196"/>
      <c r="X123" s="196"/>
      <c r="Y123" s="196"/>
      <c r="Z123" s="197"/>
      <c r="AA123" s="196"/>
      <c r="AB123" s="196"/>
      <c r="AC123" s="196"/>
    </row>
    <row r="124" spans="1:29" x14ac:dyDescent="0.2">
      <c r="A124" s="207">
        <v>3237</v>
      </c>
      <c r="B124" s="208" t="s">
        <v>94</v>
      </c>
      <c r="C124" s="196"/>
      <c r="D124" s="196"/>
      <c r="E124" s="196"/>
      <c r="F124" s="196"/>
      <c r="G124" s="196"/>
      <c r="H124" s="197"/>
      <c r="I124" s="196"/>
      <c r="J124" s="196"/>
      <c r="K124" s="196"/>
      <c r="L124" s="196"/>
      <c r="M124" s="196"/>
      <c r="N124" s="196"/>
      <c r="O124" s="196"/>
      <c r="P124" s="196"/>
      <c r="Q124" s="197"/>
      <c r="R124" s="196"/>
      <c r="S124" s="196"/>
      <c r="T124" s="196"/>
      <c r="U124" s="196"/>
      <c r="V124" s="196"/>
      <c r="W124" s="196"/>
      <c r="X124" s="196"/>
      <c r="Y124" s="196"/>
      <c r="Z124" s="197"/>
      <c r="AA124" s="196"/>
      <c r="AB124" s="196"/>
      <c r="AC124" s="196"/>
    </row>
    <row r="125" spans="1:29" x14ac:dyDescent="0.2">
      <c r="A125" s="207">
        <v>3238</v>
      </c>
      <c r="B125" s="208" t="s">
        <v>96</v>
      </c>
      <c r="C125" s="196"/>
      <c r="D125" s="196"/>
      <c r="E125" s="196"/>
      <c r="F125" s="196"/>
      <c r="G125" s="196"/>
      <c r="H125" s="197"/>
      <c r="I125" s="196"/>
      <c r="J125" s="196"/>
      <c r="K125" s="196"/>
      <c r="L125" s="196"/>
      <c r="M125" s="196"/>
      <c r="N125" s="196"/>
      <c r="O125" s="196"/>
      <c r="P125" s="196"/>
      <c r="Q125" s="197"/>
      <c r="R125" s="196"/>
      <c r="S125" s="196"/>
      <c r="T125" s="196"/>
      <c r="U125" s="196"/>
      <c r="V125" s="196"/>
      <c r="W125" s="196"/>
      <c r="X125" s="196"/>
      <c r="Y125" s="196"/>
      <c r="Z125" s="197"/>
      <c r="AA125" s="196"/>
      <c r="AB125" s="196"/>
      <c r="AC125" s="196"/>
    </row>
    <row r="126" spans="1:29" x14ac:dyDescent="0.2">
      <c r="A126" s="207">
        <v>3239</v>
      </c>
      <c r="B126" s="208" t="s">
        <v>98</v>
      </c>
      <c r="C126" s="193">
        <f>D126</f>
        <v>1500</v>
      </c>
      <c r="D126" s="193">
        <v>1500</v>
      </c>
      <c r="E126" s="193"/>
      <c r="F126" s="193"/>
      <c r="G126" s="193"/>
      <c r="H126" s="194"/>
      <c r="I126" s="193"/>
      <c r="J126" s="193"/>
      <c r="K126" s="193"/>
      <c r="L126" s="193">
        <f>M126</f>
        <v>1500</v>
      </c>
      <c r="M126" s="193">
        <v>1500</v>
      </c>
      <c r="N126" s="193"/>
      <c r="O126" s="193"/>
      <c r="P126" s="193"/>
      <c r="Q126" s="194"/>
      <c r="R126" s="193"/>
      <c r="S126" s="193"/>
      <c r="T126" s="193"/>
      <c r="U126" s="193">
        <f>V126</f>
        <v>1500</v>
      </c>
      <c r="V126" s="193">
        <v>1500</v>
      </c>
      <c r="W126" s="193"/>
      <c r="X126" s="193"/>
      <c r="Y126" s="193"/>
      <c r="Z126" s="194"/>
      <c r="AA126" s="193"/>
      <c r="AB126" s="193"/>
      <c r="AC126" s="193"/>
    </row>
    <row r="127" spans="1:29" ht="24" x14ac:dyDescent="0.2">
      <c r="A127" s="207">
        <v>3241</v>
      </c>
      <c r="B127" s="208" t="s">
        <v>100</v>
      </c>
      <c r="C127" s="196"/>
      <c r="D127" s="196"/>
      <c r="E127" s="196"/>
      <c r="F127" s="196"/>
      <c r="G127" s="196"/>
      <c r="H127" s="197"/>
      <c r="I127" s="196"/>
      <c r="J127" s="196"/>
      <c r="K127" s="196"/>
      <c r="L127" s="196"/>
      <c r="M127" s="196"/>
      <c r="N127" s="196"/>
      <c r="O127" s="196"/>
      <c r="P127" s="196"/>
      <c r="Q127" s="197"/>
      <c r="R127" s="196"/>
      <c r="S127" s="196"/>
      <c r="T127" s="196"/>
      <c r="U127" s="196"/>
      <c r="V127" s="196"/>
      <c r="W127" s="196"/>
      <c r="X127" s="196"/>
      <c r="Y127" s="196"/>
      <c r="Z127" s="197"/>
      <c r="AA127" s="196"/>
      <c r="AB127" s="196"/>
      <c r="AC127" s="196"/>
    </row>
    <row r="128" spans="1:29" x14ac:dyDescent="0.2">
      <c r="A128" s="207">
        <v>3291</v>
      </c>
      <c r="B128" s="209" t="s">
        <v>104</v>
      </c>
      <c r="C128" s="196"/>
      <c r="D128" s="196"/>
      <c r="E128" s="196"/>
      <c r="F128" s="196"/>
      <c r="G128" s="196"/>
      <c r="H128" s="197"/>
      <c r="I128" s="196"/>
      <c r="J128" s="196"/>
      <c r="K128" s="196"/>
      <c r="L128" s="196"/>
      <c r="M128" s="196"/>
      <c r="N128" s="196"/>
      <c r="O128" s="196"/>
      <c r="P128" s="196"/>
      <c r="Q128" s="197"/>
      <c r="R128" s="196"/>
      <c r="S128" s="196"/>
      <c r="T128" s="196"/>
      <c r="U128" s="196"/>
      <c r="V128" s="196"/>
      <c r="W128" s="196"/>
      <c r="X128" s="196"/>
      <c r="Y128" s="196"/>
      <c r="Z128" s="197"/>
      <c r="AA128" s="196"/>
      <c r="AB128" s="196"/>
      <c r="AC128" s="196"/>
    </row>
    <row r="129" spans="1:29" x14ac:dyDescent="0.2">
      <c r="A129" s="207">
        <v>3292</v>
      </c>
      <c r="B129" s="208" t="s">
        <v>106</v>
      </c>
      <c r="C129" s="196"/>
      <c r="D129" s="196"/>
      <c r="E129" s="196"/>
      <c r="F129" s="196"/>
      <c r="G129" s="196"/>
      <c r="H129" s="197"/>
      <c r="I129" s="196"/>
      <c r="J129" s="196"/>
      <c r="K129" s="196"/>
      <c r="L129" s="196"/>
      <c r="M129" s="196"/>
      <c r="N129" s="196"/>
      <c r="O129" s="196"/>
      <c r="P129" s="196"/>
      <c r="Q129" s="197"/>
      <c r="R129" s="196"/>
      <c r="S129" s="196"/>
      <c r="T129" s="196"/>
      <c r="U129" s="196"/>
      <c r="V129" s="196"/>
      <c r="W129" s="196"/>
      <c r="X129" s="196"/>
      <c r="Y129" s="196"/>
      <c r="Z129" s="197"/>
      <c r="AA129" s="196"/>
      <c r="AB129" s="196"/>
      <c r="AC129" s="196"/>
    </row>
    <row r="130" spans="1:29" x14ac:dyDescent="0.2">
      <c r="A130" s="207">
        <v>3293</v>
      </c>
      <c r="B130" s="208" t="s">
        <v>108</v>
      </c>
      <c r="C130" s="193">
        <f>D130</f>
        <v>1500</v>
      </c>
      <c r="D130" s="193">
        <v>1500</v>
      </c>
      <c r="E130" s="196"/>
      <c r="F130" s="196"/>
      <c r="G130" s="196"/>
      <c r="H130" s="197"/>
      <c r="I130" s="196"/>
      <c r="J130" s="196"/>
      <c r="K130" s="196"/>
      <c r="L130" s="193">
        <f>M130</f>
        <v>1500</v>
      </c>
      <c r="M130" s="193">
        <v>1500</v>
      </c>
      <c r="N130" s="196"/>
      <c r="O130" s="196"/>
      <c r="P130" s="196"/>
      <c r="Q130" s="197"/>
      <c r="R130" s="196"/>
      <c r="S130" s="196"/>
      <c r="T130" s="196"/>
      <c r="U130" s="193">
        <f>V130</f>
        <v>1500</v>
      </c>
      <c r="V130" s="193">
        <v>1500</v>
      </c>
      <c r="W130" s="196"/>
      <c r="X130" s="196"/>
      <c r="Y130" s="196"/>
      <c r="Z130" s="197"/>
      <c r="AA130" s="196"/>
      <c r="AB130" s="196"/>
      <c r="AC130" s="196"/>
    </row>
    <row r="131" spans="1:29" x14ac:dyDescent="0.2">
      <c r="A131" s="207">
        <v>3294</v>
      </c>
      <c r="B131" s="208" t="s">
        <v>361</v>
      </c>
      <c r="C131" s="196"/>
      <c r="D131" s="196"/>
      <c r="E131" s="196"/>
      <c r="F131" s="196"/>
      <c r="G131" s="196"/>
      <c r="H131" s="197"/>
      <c r="I131" s="196"/>
      <c r="J131" s="196"/>
      <c r="K131" s="196"/>
      <c r="L131" s="196"/>
      <c r="M131" s="196"/>
      <c r="N131" s="196"/>
      <c r="O131" s="196"/>
      <c r="P131" s="196"/>
      <c r="Q131" s="197"/>
      <c r="R131" s="196"/>
      <c r="S131" s="196"/>
      <c r="T131" s="196"/>
      <c r="U131" s="196"/>
      <c r="V131" s="196"/>
      <c r="W131" s="196"/>
      <c r="X131" s="196"/>
      <c r="Y131" s="196"/>
      <c r="Z131" s="197"/>
      <c r="AA131" s="196"/>
      <c r="AB131" s="196"/>
      <c r="AC131" s="196"/>
    </row>
    <row r="132" spans="1:29" x14ac:dyDescent="0.2">
      <c r="A132" s="207">
        <v>3295</v>
      </c>
      <c r="B132" s="208" t="s">
        <v>112</v>
      </c>
      <c r="C132" s="196"/>
      <c r="D132" s="196"/>
      <c r="E132" s="196"/>
      <c r="F132" s="196"/>
      <c r="G132" s="196"/>
      <c r="H132" s="197"/>
      <c r="I132" s="196"/>
      <c r="J132" s="196"/>
      <c r="K132" s="196"/>
      <c r="L132" s="196"/>
      <c r="M132" s="196"/>
      <c r="N132" s="196"/>
      <c r="O132" s="196"/>
      <c r="P132" s="196"/>
      <c r="Q132" s="197"/>
      <c r="R132" s="196"/>
      <c r="S132" s="196"/>
      <c r="T132" s="196"/>
      <c r="U132" s="196"/>
      <c r="V132" s="196"/>
      <c r="W132" s="196"/>
      <c r="X132" s="196"/>
      <c r="Y132" s="196"/>
      <c r="Z132" s="197"/>
      <c r="AA132" s="196"/>
      <c r="AB132" s="196"/>
      <c r="AC132" s="196"/>
    </row>
    <row r="133" spans="1:29" x14ac:dyDescent="0.2">
      <c r="A133" s="207">
        <v>3299</v>
      </c>
      <c r="B133" s="208" t="s">
        <v>362</v>
      </c>
      <c r="C133" s="196"/>
      <c r="D133" s="196"/>
      <c r="E133" s="196"/>
      <c r="F133" s="196"/>
      <c r="G133" s="196"/>
      <c r="H133" s="197"/>
      <c r="I133" s="196"/>
      <c r="J133" s="196"/>
      <c r="K133" s="196"/>
      <c r="L133" s="196"/>
      <c r="M133" s="196"/>
      <c r="N133" s="196"/>
      <c r="O133" s="196"/>
      <c r="P133" s="196"/>
      <c r="Q133" s="197"/>
      <c r="R133" s="196"/>
      <c r="S133" s="196"/>
      <c r="T133" s="196"/>
      <c r="U133" s="196"/>
      <c r="V133" s="196"/>
      <c r="W133" s="196"/>
      <c r="X133" s="196"/>
      <c r="Y133" s="196"/>
      <c r="Z133" s="197"/>
      <c r="AA133" s="196"/>
      <c r="AB133" s="196"/>
      <c r="AC133" s="196"/>
    </row>
    <row r="134" spans="1:29" x14ac:dyDescent="0.2">
      <c r="A134" s="204">
        <v>34</v>
      </c>
      <c r="B134" s="205" t="s">
        <v>117</v>
      </c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</row>
    <row r="135" spans="1:29" x14ac:dyDescent="0.2">
      <c r="A135" s="207">
        <v>3431</v>
      </c>
      <c r="B135" s="209" t="s">
        <v>124</v>
      </c>
      <c r="C135" s="196"/>
      <c r="D135" s="196"/>
      <c r="E135" s="196"/>
      <c r="F135" s="196"/>
      <c r="G135" s="196"/>
      <c r="H135" s="197"/>
      <c r="I135" s="196"/>
      <c r="J135" s="196"/>
      <c r="K135" s="196"/>
      <c r="L135" s="196"/>
      <c r="M135" s="196"/>
      <c r="N135" s="196"/>
      <c r="O135" s="196"/>
      <c r="P135" s="196"/>
      <c r="Q135" s="197"/>
      <c r="R135" s="196"/>
      <c r="S135" s="196"/>
      <c r="T135" s="196"/>
      <c r="U135" s="196"/>
      <c r="V135" s="196"/>
      <c r="W135" s="196"/>
      <c r="X135" s="196"/>
      <c r="Y135" s="196"/>
      <c r="Z135" s="197"/>
      <c r="AA135" s="196"/>
      <c r="AB135" s="196"/>
      <c r="AC135" s="196"/>
    </row>
    <row r="136" spans="1:29" ht="24" x14ac:dyDescent="0.2">
      <c r="A136" s="207">
        <v>3432</v>
      </c>
      <c r="B136" s="208" t="s">
        <v>126</v>
      </c>
      <c r="C136" s="196"/>
      <c r="D136" s="196"/>
      <c r="E136" s="196"/>
      <c r="F136" s="196"/>
      <c r="G136" s="196"/>
      <c r="H136" s="197"/>
      <c r="I136" s="196"/>
      <c r="J136" s="196"/>
      <c r="K136" s="196"/>
      <c r="L136" s="196"/>
      <c r="M136" s="196"/>
      <c r="N136" s="196"/>
      <c r="O136" s="196"/>
      <c r="P136" s="196"/>
      <c r="Q136" s="197"/>
      <c r="R136" s="196"/>
      <c r="S136" s="196"/>
      <c r="T136" s="196"/>
      <c r="U136" s="196"/>
      <c r="V136" s="196"/>
      <c r="W136" s="196"/>
      <c r="X136" s="196"/>
      <c r="Y136" s="196"/>
      <c r="Z136" s="197"/>
      <c r="AA136" s="196"/>
      <c r="AB136" s="196"/>
      <c r="AC136" s="196"/>
    </row>
    <row r="137" spans="1:29" x14ac:dyDescent="0.2">
      <c r="A137" s="207">
        <v>3433</v>
      </c>
      <c r="B137" s="208" t="s">
        <v>363</v>
      </c>
      <c r="C137" s="196"/>
      <c r="D137" s="196"/>
      <c r="E137" s="196"/>
      <c r="F137" s="196"/>
      <c r="G137" s="196"/>
      <c r="H137" s="197"/>
      <c r="I137" s="196"/>
      <c r="J137" s="196"/>
      <c r="K137" s="196"/>
      <c r="L137" s="196"/>
      <c r="M137" s="196"/>
      <c r="N137" s="196"/>
      <c r="O137" s="196"/>
      <c r="P137" s="196"/>
      <c r="Q137" s="197"/>
      <c r="R137" s="196"/>
      <c r="S137" s="196"/>
      <c r="T137" s="196"/>
      <c r="U137" s="196"/>
      <c r="V137" s="196"/>
      <c r="W137" s="196"/>
      <c r="X137" s="196"/>
      <c r="Y137" s="196"/>
      <c r="Z137" s="197"/>
      <c r="AA137" s="196"/>
      <c r="AB137" s="196"/>
      <c r="AC137" s="196"/>
    </row>
    <row r="138" spans="1:29" ht="24" x14ac:dyDescent="0.2">
      <c r="A138" s="211" t="s">
        <v>156</v>
      </c>
      <c r="B138" s="212" t="s">
        <v>157</v>
      </c>
      <c r="C138" s="197">
        <f>D138</f>
        <v>3700</v>
      </c>
      <c r="D138" s="197">
        <f>SUM(D139:D147)</f>
        <v>3700</v>
      </c>
      <c r="E138" s="197"/>
      <c r="F138" s="197"/>
      <c r="G138" s="197"/>
      <c r="H138" s="197"/>
      <c r="I138" s="197"/>
      <c r="J138" s="197"/>
      <c r="K138" s="197"/>
      <c r="L138" s="197">
        <f>M138</f>
        <v>3700</v>
      </c>
      <c r="M138" s="197">
        <f>SUM(M139:M147)</f>
        <v>3700</v>
      </c>
      <c r="N138" s="197"/>
      <c r="O138" s="197"/>
      <c r="P138" s="197"/>
      <c r="Q138" s="197"/>
      <c r="R138" s="197"/>
      <c r="S138" s="197"/>
      <c r="T138" s="197"/>
      <c r="U138" s="197">
        <f>V138</f>
        <v>3700</v>
      </c>
      <c r="V138" s="197">
        <f>SUM(V139:V147)</f>
        <v>3700</v>
      </c>
      <c r="W138" s="197"/>
      <c r="X138" s="197"/>
      <c r="Y138" s="197"/>
      <c r="Z138" s="197"/>
      <c r="AA138" s="197"/>
      <c r="AB138" s="197"/>
      <c r="AC138" s="197"/>
    </row>
    <row r="139" spans="1:29" x14ac:dyDescent="0.2">
      <c r="A139" s="207">
        <v>4221</v>
      </c>
      <c r="B139" s="208" t="s">
        <v>164</v>
      </c>
      <c r="C139" s="196"/>
      <c r="D139" s="196"/>
      <c r="E139" s="196"/>
      <c r="F139" s="196"/>
      <c r="G139" s="196"/>
      <c r="H139" s="197"/>
      <c r="I139" s="196"/>
      <c r="J139" s="196"/>
      <c r="K139" s="196"/>
      <c r="L139" s="196"/>
      <c r="M139" s="196"/>
      <c r="N139" s="196"/>
      <c r="O139" s="196"/>
      <c r="P139" s="196"/>
      <c r="Q139" s="197"/>
      <c r="R139" s="196"/>
      <c r="S139" s="196"/>
      <c r="T139" s="196"/>
      <c r="U139" s="196"/>
      <c r="V139" s="196"/>
      <c r="W139" s="196"/>
      <c r="X139" s="196"/>
      <c r="Y139" s="196"/>
      <c r="Z139" s="197"/>
      <c r="AA139" s="196"/>
      <c r="AB139" s="196"/>
      <c r="AC139" s="196"/>
    </row>
    <row r="140" spans="1:29" x14ac:dyDescent="0.2">
      <c r="A140" s="207">
        <v>4222</v>
      </c>
      <c r="B140" s="208" t="s">
        <v>166</v>
      </c>
      <c r="C140" s="196"/>
      <c r="D140" s="196"/>
      <c r="E140" s="196"/>
      <c r="F140" s="196"/>
      <c r="G140" s="196"/>
      <c r="H140" s="197"/>
      <c r="I140" s="196"/>
      <c r="J140" s="196"/>
      <c r="K140" s="196"/>
      <c r="L140" s="196"/>
      <c r="M140" s="196"/>
      <c r="N140" s="196"/>
      <c r="O140" s="196"/>
      <c r="P140" s="196"/>
      <c r="Q140" s="197"/>
      <c r="R140" s="196"/>
      <c r="S140" s="196"/>
      <c r="T140" s="196"/>
      <c r="U140" s="196"/>
      <c r="V140" s="196"/>
      <c r="W140" s="196"/>
      <c r="X140" s="196"/>
      <c r="Y140" s="196"/>
      <c r="Z140" s="197"/>
      <c r="AA140" s="196"/>
      <c r="AB140" s="196"/>
      <c r="AC140" s="196"/>
    </row>
    <row r="141" spans="1:29" x14ac:dyDescent="0.2">
      <c r="A141" s="207">
        <v>4223</v>
      </c>
      <c r="B141" s="208" t="s">
        <v>168</v>
      </c>
      <c r="C141" s="196"/>
      <c r="D141" s="196"/>
      <c r="E141" s="196"/>
      <c r="F141" s="196"/>
      <c r="G141" s="196"/>
      <c r="H141" s="197"/>
      <c r="I141" s="196"/>
      <c r="J141" s="196"/>
      <c r="K141" s="196"/>
      <c r="L141" s="196"/>
      <c r="M141" s="196"/>
      <c r="N141" s="196"/>
      <c r="O141" s="196"/>
      <c r="P141" s="196"/>
      <c r="Q141" s="197"/>
      <c r="R141" s="196"/>
      <c r="S141" s="196"/>
      <c r="T141" s="196"/>
      <c r="U141" s="196"/>
      <c r="V141" s="196"/>
      <c r="W141" s="196"/>
      <c r="X141" s="196"/>
      <c r="Y141" s="196"/>
      <c r="Z141" s="197"/>
      <c r="AA141" s="196"/>
      <c r="AB141" s="196"/>
      <c r="AC141" s="196"/>
    </row>
    <row r="142" spans="1:29" x14ac:dyDescent="0.2">
      <c r="A142" s="207">
        <v>4224</v>
      </c>
      <c r="B142" s="208" t="s">
        <v>170</v>
      </c>
      <c r="C142" s="196"/>
      <c r="D142" s="196"/>
      <c r="E142" s="196"/>
      <c r="F142" s="196"/>
      <c r="G142" s="196"/>
      <c r="H142" s="197"/>
      <c r="I142" s="196"/>
      <c r="J142" s="196"/>
      <c r="K142" s="196"/>
      <c r="L142" s="196"/>
      <c r="M142" s="196"/>
      <c r="N142" s="196"/>
      <c r="O142" s="196"/>
      <c r="P142" s="196"/>
      <c r="Q142" s="197"/>
      <c r="R142" s="196"/>
      <c r="S142" s="196"/>
      <c r="T142" s="196"/>
      <c r="U142" s="196"/>
      <c r="V142" s="196"/>
      <c r="W142" s="196"/>
      <c r="X142" s="196"/>
      <c r="Y142" s="196"/>
      <c r="Z142" s="197"/>
      <c r="AA142" s="196"/>
      <c r="AB142" s="196"/>
      <c r="AC142" s="196"/>
    </row>
    <row r="143" spans="1:29" x14ac:dyDescent="0.2">
      <c r="A143" s="207">
        <v>4225</v>
      </c>
      <c r="B143" s="208" t="s">
        <v>366</v>
      </c>
      <c r="C143" s="196"/>
      <c r="D143" s="196"/>
      <c r="E143" s="196"/>
      <c r="F143" s="196"/>
      <c r="G143" s="196"/>
      <c r="H143" s="197"/>
      <c r="I143" s="196"/>
      <c r="J143" s="196"/>
      <c r="K143" s="196"/>
      <c r="L143" s="196"/>
      <c r="M143" s="196"/>
      <c r="N143" s="196"/>
      <c r="O143" s="196"/>
      <c r="P143" s="196"/>
      <c r="Q143" s="197"/>
      <c r="R143" s="196"/>
      <c r="S143" s="196"/>
      <c r="T143" s="196"/>
      <c r="U143" s="196"/>
      <c r="V143" s="196"/>
      <c r="W143" s="196"/>
      <c r="X143" s="196"/>
      <c r="Y143" s="196"/>
      <c r="Z143" s="197"/>
      <c r="AA143" s="196"/>
      <c r="AB143" s="196"/>
      <c r="AC143" s="196"/>
    </row>
    <row r="144" spans="1:29" x14ac:dyDescent="0.2">
      <c r="A144" s="207">
        <v>4226</v>
      </c>
      <c r="B144" s="208" t="s">
        <v>174</v>
      </c>
      <c r="C144" s="196"/>
      <c r="D144" s="196"/>
      <c r="E144" s="196"/>
      <c r="F144" s="196"/>
      <c r="G144" s="196"/>
      <c r="H144" s="197"/>
      <c r="I144" s="196"/>
      <c r="J144" s="196"/>
      <c r="K144" s="196"/>
      <c r="L144" s="196"/>
      <c r="M144" s="196"/>
      <c r="N144" s="196"/>
      <c r="O144" s="196"/>
      <c r="P144" s="196"/>
      <c r="Q144" s="197"/>
      <c r="R144" s="196"/>
      <c r="S144" s="196"/>
      <c r="T144" s="196"/>
      <c r="U144" s="196"/>
      <c r="V144" s="196"/>
      <c r="W144" s="196"/>
      <c r="X144" s="196"/>
      <c r="Y144" s="196"/>
      <c r="Z144" s="197"/>
      <c r="AA144" s="196"/>
      <c r="AB144" s="196"/>
      <c r="AC144" s="196"/>
    </row>
    <row r="145" spans="1:29" x14ac:dyDescent="0.2">
      <c r="A145" s="207">
        <v>4227</v>
      </c>
      <c r="B145" s="209" t="s">
        <v>45</v>
      </c>
      <c r="C145" s="193">
        <f>D145</f>
        <v>3700</v>
      </c>
      <c r="D145" s="193">
        <v>3700</v>
      </c>
      <c r="E145" s="196"/>
      <c r="F145" s="196"/>
      <c r="G145" s="196"/>
      <c r="H145" s="197"/>
      <c r="I145" s="196"/>
      <c r="J145" s="196"/>
      <c r="K145" s="196"/>
      <c r="L145" s="193">
        <f>M145</f>
        <v>3700</v>
      </c>
      <c r="M145" s="193">
        <v>3700</v>
      </c>
      <c r="N145" s="196"/>
      <c r="O145" s="196"/>
      <c r="P145" s="196"/>
      <c r="Q145" s="197"/>
      <c r="R145" s="196"/>
      <c r="S145" s="196"/>
      <c r="T145" s="196"/>
      <c r="U145" s="193">
        <f>V145</f>
        <v>3700</v>
      </c>
      <c r="V145" s="193">
        <v>3700</v>
      </c>
      <c r="W145" s="196"/>
      <c r="X145" s="196"/>
      <c r="Y145" s="196"/>
      <c r="Z145" s="197"/>
      <c r="AA145" s="196"/>
      <c r="AB145" s="196"/>
      <c r="AC145" s="196"/>
    </row>
    <row r="146" spans="1:29" x14ac:dyDescent="0.2">
      <c r="A146" s="207">
        <v>4231</v>
      </c>
      <c r="B146" s="208" t="s">
        <v>179</v>
      </c>
      <c r="C146" s="196"/>
      <c r="D146" s="196"/>
      <c r="E146" s="196"/>
      <c r="F146" s="196"/>
      <c r="G146" s="196"/>
      <c r="H146" s="197"/>
      <c r="I146" s="196"/>
      <c r="J146" s="196"/>
      <c r="K146" s="196"/>
      <c r="L146" s="196"/>
      <c r="M146" s="196"/>
      <c r="N146" s="196"/>
      <c r="O146" s="196"/>
      <c r="P146" s="196"/>
      <c r="Q146" s="197"/>
      <c r="R146" s="196"/>
      <c r="S146" s="196"/>
      <c r="T146" s="196"/>
      <c r="U146" s="196"/>
      <c r="V146" s="196"/>
      <c r="W146" s="196"/>
      <c r="X146" s="196"/>
      <c r="Y146" s="196"/>
      <c r="Z146" s="197"/>
      <c r="AA146" s="196"/>
      <c r="AB146" s="196"/>
      <c r="AC146" s="196"/>
    </row>
    <row r="147" spans="1:29" x14ac:dyDescent="0.2">
      <c r="A147" s="207">
        <v>4241</v>
      </c>
      <c r="B147" s="208" t="s">
        <v>367</v>
      </c>
      <c r="C147" s="196"/>
      <c r="D147" s="196"/>
      <c r="E147" s="196"/>
      <c r="F147" s="196"/>
      <c r="G147" s="196"/>
      <c r="H147" s="197"/>
      <c r="I147" s="196"/>
      <c r="J147" s="196"/>
      <c r="K147" s="196"/>
      <c r="L147" s="196"/>
      <c r="M147" s="196"/>
      <c r="N147" s="196"/>
      <c r="O147" s="196"/>
      <c r="P147" s="196"/>
      <c r="Q147" s="197"/>
      <c r="R147" s="196"/>
      <c r="S147" s="196"/>
      <c r="T147" s="196"/>
      <c r="U147" s="196"/>
      <c r="V147" s="196"/>
      <c r="W147" s="196"/>
      <c r="X147" s="196"/>
      <c r="Y147" s="196"/>
      <c r="Z147" s="197"/>
      <c r="AA147" s="196"/>
      <c r="AB147" s="196"/>
      <c r="AC147" s="196"/>
    </row>
    <row r="148" spans="1:29" ht="24" x14ac:dyDescent="0.2">
      <c r="A148" s="211" t="s">
        <v>207</v>
      </c>
      <c r="B148" s="212" t="s">
        <v>372</v>
      </c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W148" s="197"/>
      <c r="X148" s="197"/>
      <c r="Y148" s="197"/>
      <c r="Z148" s="197"/>
      <c r="AA148" s="197"/>
      <c r="AB148" s="197"/>
      <c r="AC148" s="197"/>
    </row>
    <row r="149" spans="1:29" ht="24" x14ac:dyDescent="0.2">
      <c r="A149" s="207">
        <v>4511</v>
      </c>
      <c r="B149" s="208" t="s">
        <v>46</v>
      </c>
      <c r="C149" s="196"/>
      <c r="D149" s="196"/>
      <c r="E149" s="196"/>
      <c r="F149" s="196"/>
      <c r="G149" s="196"/>
      <c r="H149" s="197"/>
      <c r="I149" s="196"/>
      <c r="J149" s="196"/>
      <c r="K149" s="196"/>
      <c r="L149" s="196"/>
      <c r="M149" s="196"/>
      <c r="N149" s="196"/>
      <c r="O149" s="196"/>
      <c r="P149" s="196"/>
      <c r="Q149" s="197"/>
      <c r="R149" s="196"/>
      <c r="S149" s="196"/>
      <c r="T149" s="196"/>
      <c r="U149" s="196"/>
      <c r="V149" s="196"/>
      <c r="W149" s="196"/>
      <c r="X149" s="196"/>
      <c r="Y149" s="196"/>
      <c r="Z149" s="197"/>
      <c r="AA149" s="196"/>
      <c r="AB149" s="196"/>
      <c r="AC149" s="196"/>
    </row>
    <row r="150" spans="1:29" x14ac:dyDescent="0.2">
      <c r="A150" s="200"/>
      <c r="B150" s="213"/>
      <c r="C150" s="214">
        <f>E150</f>
        <v>20500</v>
      </c>
      <c r="D150" s="215"/>
      <c r="E150" s="214">
        <f>E153+E161+E193</f>
        <v>20500</v>
      </c>
      <c r="F150" s="215"/>
      <c r="G150" s="215"/>
      <c r="H150" s="194"/>
      <c r="I150" s="215"/>
      <c r="J150" s="215"/>
      <c r="K150" s="215"/>
      <c r="L150" s="214">
        <f>N150</f>
        <v>31900</v>
      </c>
      <c r="M150" s="215"/>
      <c r="N150" s="214">
        <f>N153+N161+N193</f>
        <v>31900</v>
      </c>
      <c r="O150" s="215"/>
      <c r="P150" s="215"/>
      <c r="Q150" s="194"/>
      <c r="R150" s="215"/>
      <c r="S150" s="215"/>
      <c r="T150" s="215"/>
      <c r="U150" s="214">
        <f>W150</f>
        <v>31900</v>
      </c>
      <c r="V150" s="215"/>
      <c r="W150" s="214">
        <f>W153+W161+W193</f>
        <v>31900</v>
      </c>
      <c r="X150" s="215"/>
      <c r="Y150" s="215"/>
      <c r="Z150" s="194"/>
      <c r="AA150" s="215"/>
      <c r="AB150" s="215"/>
      <c r="AC150" s="215"/>
    </row>
    <row r="151" spans="1:29" x14ac:dyDescent="0.2">
      <c r="A151" s="200" t="s">
        <v>355</v>
      </c>
      <c r="B151" s="210" t="s">
        <v>373</v>
      </c>
      <c r="C151" s="214"/>
      <c r="D151" s="202"/>
      <c r="E151" s="214"/>
      <c r="F151" s="202"/>
      <c r="G151" s="202"/>
      <c r="H151" s="197"/>
      <c r="I151" s="202"/>
      <c r="J151" s="202"/>
      <c r="K151" s="202"/>
      <c r="L151" s="214"/>
      <c r="M151" s="202"/>
      <c r="N151" s="214"/>
      <c r="O151" s="202"/>
      <c r="P151" s="202"/>
      <c r="Q151" s="197"/>
      <c r="R151" s="202"/>
      <c r="S151" s="202"/>
      <c r="T151" s="202"/>
      <c r="U151" s="214"/>
      <c r="V151" s="202"/>
      <c r="W151" s="214"/>
      <c r="X151" s="202"/>
      <c r="Y151" s="202"/>
      <c r="Z151" s="197"/>
      <c r="AA151" s="202"/>
      <c r="AB151" s="202"/>
      <c r="AC151" s="202"/>
    </row>
    <row r="152" spans="1:29" x14ac:dyDescent="0.2">
      <c r="A152" s="191">
        <v>3</v>
      </c>
      <c r="B152" s="203" t="s">
        <v>357</v>
      </c>
      <c r="C152" s="196"/>
      <c r="D152" s="196"/>
      <c r="E152" s="196"/>
      <c r="F152" s="196"/>
      <c r="G152" s="196"/>
      <c r="H152" s="197"/>
      <c r="I152" s="196"/>
      <c r="J152" s="196"/>
      <c r="K152" s="196"/>
      <c r="L152" s="196"/>
      <c r="M152" s="196"/>
      <c r="N152" s="196"/>
      <c r="O152" s="196"/>
      <c r="P152" s="196"/>
      <c r="Q152" s="197"/>
      <c r="R152" s="196"/>
      <c r="S152" s="196"/>
      <c r="T152" s="196"/>
      <c r="U152" s="196"/>
      <c r="V152" s="196"/>
      <c r="W152" s="196"/>
      <c r="X152" s="196"/>
      <c r="Y152" s="196"/>
      <c r="Z152" s="197"/>
      <c r="AA152" s="196"/>
      <c r="AB152" s="196"/>
      <c r="AC152" s="196"/>
    </row>
    <row r="153" spans="1:29" x14ac:dyDescent="0.2">
      <c r="A153" s="204">
        <v>31</v>
      </c>
      <c r="B153" s="205" t="s">
        <v>19</v>
      </c>
      <c r="C153" s="197">
        <f>E153</f>
        <v>11720</v>
      </c>
      <c r="D153" s="197"/>
      <c r="E153" s="197">
        <f>SUM(E154:E160)</f>
        <v>11720</v>
      </c>
      <c r="F153" s="197"/>
      <c r="G153" s="197"/>
      <c r="H153" s="197"/>
      <c r="I153" s="197"/>
      <c r="J153" s="197"/>
      <c r="K153" s="197"/>
      <c r="L153" s="197">
        <f>N153</f>
        <v>17580</v>
      </c>
      <c r="M153" s="197"/>
      <c r="N153" s="197">
        <f>SUM(N154:N160)</f>
        <v>17580</v>
      </c>
      <c r="O153" s="197"/>
      <c r="P153" s="197"/>
      <c r="Q153" s="197"/>
      <c r="R153" s="197"/>
      <c r="S153" s="197"/>
      <c r="T153" s="197"/>
      <c r="U153" s="197">
        <f>W153</f>
        <v>17580</v>
      </c>
      <c r="V153" s="197"/>
      <c r="W153" s="197">
        <f>SUM(W154:W160)</f>
        <v>17580</v>
      </c>
      <c r="X153" s="197"/>
      <c r="Y153" s="197"/>
      <c r="Z153" s="197"/>
      <c r="AA153" s="197"/>
      <c r="AB153" s="197"/>
      <c r="AC153" s="197"/>
    </row>
    <row r="154" spans="1:29" x14ac:dyDescent="0.2">
      <c r="A154" s="206">
        <v>3111</v>
      </c>
      <c r="B154" s="192" t="s">
        <v>358</v>
      </c>
      <c r="C154" s="193"/>
      <c r="D154" s="193"/>
      <c r="E154" s="193"/>
      <c r="F154" s="193"/>
      <c r="G154" s="193"/>
      <c r="H154" s="194"/>
      <c r="I154" s="193"/>
      <c r="J154" s="193"/>
      <c r="K154" s="193"/>
      <c r="L154" s="193"/>
      <c r="M154" s="193"/>
      <c r="N154" s="193"/>
      <c r="O154" s="193"/>
      <c r="P154" s="193"/>
      <c r="Q154" s="194"/>
      <c r="R154" s="193"/>
      <c r="S154" s="193"/>
      <c r="T154" s="193"/>
      <c r="U154" s="193"/>
      <c r="V154" s="193"/>
      <c r="W154" s="193"/>
      <c r="X154" s="193"/>
      <c r="Y154" s="193"/>
      <c r="Z154" s="194"/>
      <c r="AA154" s="193"/>
      <c r="AB154" s="193"/>
      <c r="AC154" s="193"/>
    </row>
    <row r="155" spans="1:29" x14ac:dyDescent="0.2">
      <c r="A155" s="206">
        <v>3113</v>
      </c>
      <c r="B155" s="192" t="s">
        <v>54</v>
      </c>
      <c r="C155" s="193">
        <f>E155</f>
        <v>10000</v>
      </c>
      <c r="D155" s="193"/>
      <c r="E155" s="193">
        <v>10000</v>
      </c>
      <c r="F155" s="193"/>
      <c r="G155" s="193"/>
      <c r="H155" s="194"/>
      <c r="I155" s="193"/>
      <c r="J155" s="193"/>
      <c r="K155" s="193"/>
      <c r="L155" s="193">
        <f>N155</f>
        <v>15000</v>
      </c>
      <c r="M155" s="193"/>
      <c r="N155" s="193">
        <v>15000</v>
      </c>
      <c r="O155" s="193"/>
      <c r="P155" s="193"/>
      <c r="Q155" s="194"/>
      <c r="R155" s="193"/>
      <c r="S155" s="193"/>
      <c r="T155" s="193"/>
      <c r="U155" s="193">
        <f>W155</f>
        <v>15000</v>
      </c>
      <c r="V155" s="193"/>
      <c r="W155" s="193">
        <v>15000</v>
      </c>
      <c r="X155" s="193"/>
      <c r="Y155" s="193"/>
      <c r="Z155" s="194"/>
      <c r="AA155" s="193"/>
      <c r="AB155" s="193"/>
      <c r="AC155" s="193"/>
    </row>
    <row r="156" spans="1:29" x14ac:dyDescent="0.2">
      <c r="A156" s="206">
        <v>3114</v>
      </c>
      <c r="B156" s="192" t="s">
        <v>56</v>
      </c>
      <c r="C156" s="193"/>
      <c r="D156" s="193"/>
      <c r="E156" s="193"/>
      <c r="F156" s="193"/>
      <c r="G156" s="193"/>
      <c r="H156" s="194"/>
      <c r="I156" s="193"/>
      <c r="J156" s="193"/>
      <c r="K156" s="193"/>
      <c r="L156" s="193"/>
      <c r="M156" s="193"/>
      <c r="N156" s="193"/>
      <c r="O156" s="193"/>
      <c r="P156" s="193"/>
      <c r="Q156" s="194"/>
      <c r="R156" s="193"/>
      <c r="S156" s="193"/>
      <c r="T156" s="193"/>
      <c r="U156" s="193"/>
      <c r="V156" s="193"/>
      <c r="W156" s="193"/>
      <c r="X156" s="193"/>
      <c r="Y156" s="193"/>
      <c r="Z156" s="194"/>
      <c r="AA156" s="193"/>
      <c r="AB156" s="193"/>
      <c r="AC156" s="193"/>
    </row>
    <row r="157" spans="1:29" x14ac:dyDescent="0.2">
      <c r="A157" s="206">
        <v>3121</v>
      </c>
      <c r="B157" s="192" t="s">
        <v>21</v>
      </c>
      <c r="C157" s="193"/>
      <c r="D157" s="193"/>
      <c r="E157" s="193"/>
      <c r="F157" s="193"/>
      <c r="G157" s="193"/>
      <c r="H157" s="194"/>
      <c r="I157" s="193"/>
      <c r="J157" s="193"/>
      <c r="K157" s="193"/>
      <c r="L157" s="193"/>
      <c r="M157" s="193"/>
      <c r="N157" s="193"/>
      <c r="O157" s="193"/>
      <c r="P157" s="193"/>
      <c r="Q157" s="194"/>
      <c r="R157" s="193"/>
      <c r="S157" s="193"/>
      <c r="T157" s="193"/>
      <c r="U157" s="193"/>
      <c r="V157" s="193"/>
      <c r="W157" s="193"/>
      <c r="X157" s="193"/>
      <c r="Y157" s="193"/>
      <c r="Z157" s="194"/>
      <c r="AA157" s="193"/>
      <c r="AB157" s="193"/>
      <c r="AC157" s="193"/>
    </row>
    <row r="158" spans="1:29" x14ac:dyDescent="0.2">
      <c r="A158" s="206">
        <v>3131</v>
      </c>
      <c r="B158" s="192" t="s">
        <v>359</v>
      </c>
      <c r="C158" s="193"/>
      <c r="D158" s="193"/>
      <c r="E158" s="193"/>
      <c r="F158" s="193"/>
      <c r="G158" s="193"/>
      <c r="H158" s="194"/>
      <c r="I158" s="193"/>
      <c r="J158" s="193"/>
      <c r="K158" s="193"/>
      <c r="L158" s="193"/>
      <c r="M158" s="193"/>
      <c r="N158" s="193"/>
      <c r="O158" s="193"/>
      <c r="P158" s="193"/>
      <c r="Q158" s="194"/>
      <c r="R158" s="193"/>
      <c r="S158" s="193"/>
      <c r="T158" s="193"/>
      <c r="U158" s="193"/>
      <c r="V158" s="193"/>
      <c r="W158" s="193"/>
      <c r="X158" s="193"/>
      <c r="Y158" s="193"/>
      <c r="Z158" s="194"/>
      <c r="AA158" s="193"/>
      <c r="AB158" s="193"/>
      <c r="AC158" s="193"/>
    </row>
    <row r="159" spans="1:29" ht="25.5" x14ac:dyDescent="0.2">
      <c r="A159" s="206">
        <v>3132</v>
      </c>
      <c r="B159" s="192" t="s">
        <v>41</v>
      </c>
      <c r="C159" s="193">
        <f>E159</f>
        <v>1550</v>
      </c>
      <c r="D159" s="193"/>
      <c r="E159" s="193">
        <v>1550</v>
      </c>
      <c r="F159" s="193"/>
      <c r="G159" s="193"/>
      <c r="H159" s="194"/>
      <c r="I159" s="193"/>
      <c r="J159" s="193"/>
      <c r="K159" s="193"/>
      <c r="L159" s="193">
        <f>N159</f>
        <v>2325</v>
      </c>
      <c r="M159" s="193"/>
      <c r="N159" s="193">
        <v>2325</v>
      </c>
      <c r="O159" s="193"/>
      <c r="P159" s="193"/>
      <c r="Q159" s="194"/>
      <c r="R159" s="193"/>
      <c r="S159" s="193"/>
      <c r="T159" s="193"/>
      <c r="U159" s="193">
        <f>W159</f>
        <v>2325</v>
      </c>
      <c r="V159" s="193"/>
      <c r="W159" s="193">
        <v>2325</v>
      </c>
      <c r="X159" s="193"/>
      <c r="Y159" s="193"/>
      <c r="Z159" s="194"/>
      <c r="AA159" s="193"/>
      <c r="AB159" s="193"/>
      <c r="AC159" s="193"/>
    </row>
    <row r="160" spans="1:29" ht="24" x14ac:dyDescent="0.2">
      <c r="A160" s="207">
        <v>3133</v>
      </c>
      <c r="B160" s="208" t="s">
        <v>42</v>
      </c>
      <c r="C160" s="193">
        <f>E160</f>
        <v>170</v>
      </c>
      <c r="D160" s="193"/>
      <c r="E160" s="193">
        <v>170</v>
      </c>
      <c r="F160" s="193"/>
      <c r="G160" s="193"/>
      <c r="H160" s="194"/>
      <c r="I160" s="193"/>
      <c r="J160" s="193"/>
      <c r="K160" s="193"/>
      <c r="L160" s="193">
        <f>N160</f>
        <v>255</v>
      </c>
      <c r="M160" s="193"/>
      <c r="N160" s="193">
        <v>255</v>
      </c>
      <c r="O160" s="193"/>
      <c r="P160" s="193"/>
      <c r="Q160" s="194"/>
      <c r="R160" s="193"/>
      <c r="S160" s="193"/>
      <c r="T160" s="193"/>
      <c r="U160" s="193">
        <f>W160</f>
        <v>255</v>
      </c>
      <c r="V160" s="193"/>
      <c r="W160" s="193">
        <v>255</v>
      </c>
      <c r="X160" s="193"/>
      <c r="Y160" s="193"/>
      <c r="Z160" s="194"/>
      <c r="AA160" s="193"/>
      <c r="AB160" s="193"/>
      <c r="AC160" s="193"/>
    </row>
    <row r="161" spans="1:29" x14ac:dyDescent="0.2">
      <c r="A161" s="204">
        <v>32</v>
      </c>
      <c r="B161" s="205" t="s">
        <v>23</v>
      </c>
      <c r="C161" s="197">
        <f>E161</f>
        <v>5500</v>
      </c>
      <c r="D161" s="197"/>
      <c r="E161" s="197">
        <f>SUM(E162:E188)</f>
        <v>5500</v>
      </c>
      <c r="F161" s="197"/>
      <c r="G161" s="197"/>
      <c r="H161" s="197"/>
      <c r="I161" s="197"/>
      <c r="J161" s="197"/>
      <c r="K161" s="197"/>
      <c r="L161" s="197">
        <f>N161</f>
        <v>5100</v>
      </c>
      <c r="M161" s="197"/>
      <c r="N161" s="197">
        <f>SUM(N162:N188)</f>
        <v>5100</v>
      </c>
      <c r="O161" s="197"/>
      <c r="P161" s="197"/>
      <c r="Q161" s="197"/>
      <c r="R161" s="197"/>
      <c r="S161" s="197"/>
      <c r="T161" s="197"/>
      <c r="U161" s="197">
        <f>W161</f>
        <v>5100</v>
      </c>
      <c r="V161" s="197"/>
      <c r="W161" s="197">
        <f>SUM(W162:W188)</f>
        <v>5100</v>
      </c>
      <c r="X161" s="197"/>
      <c r="Y161" s="197"/>
      <c r="Z161" s="197"/>
      <c r="AA161" s="197"/>
      <c r="AB161" s="197"/>
      <c r="AC161" s="197"/>
    </row>
    <row r="162" spans="1:29" x14ac:dyDescent="0.2">
      <c r="A162" s="207">
        <v>3211</v>
      </c>
      <c r="B162" s="208" t="s">
        <v>63</v>
      </c>
      <c r="C162" s="196"/>
      <c r="D162" s="196"/>
      <c r="E162" s="196"/>
      <c r="F162" s="196"/>
      <c r="G162" s="196"/>
      <c r="H162" s="197"/>
      <c r="I162" s="196"/>
      <c r="J162" s="196"/>
      <c r="K162" s="196"/>
      <c r="L162" s="193">
        <f>N162</f>
        <v>1500</v>
      </c>
      <c r="M162" s="196"/>
      <c r="N162" s="193">
        <v>1500</v>
      </c>
      <c r="O162" s="196"/>
      <c r="P162" s="196"/>
      <c r="Q162" s="197"/>
      <c r="R162" s="196"/>
      <c r="S162" s="196"/>
      <c r="T162" s="196"/>
      <c r="U162" s="193">
        <f>W162</f>
        <v>1500</v>
      </c>
      <c r="V162" s="196"/>
      <c r="W162" s="193">
        <v>1500</v>
      </c>
      <c r="X162" s="196"/>
      <c r="Y162" s="196"/>
      <c r="Z162" s="197"/>
      <c r="AA162" s="196"/>
      <c r="AB162" s="196"/>
      <c r="AC162" s="196"/>
    </row>
    <row r="163" spans="1:29" ht="24" x14ac:dyDescent="0.2">
      <c r="A163" s="207">
        <v>3212</v>
      </c>
      <c r="B163" s="208" t="s">
        <v>65</v>
      </c>
      <c r="C163" s="196"/>
      <c r="D163" s="196"/>
      <c r="E163" s="196"/>
      <c r="F163" s="196"/>
      <c r="G163" s="196"/>
      <c r="H163" s="197"/>
      <c r="I163" s="196"/>
      <c r="J163" s="196"/>
      <c r="K163" s="196"/>
      <c r="L163" s="193"/>
      <c r="M163" s="196"/>
      <c r="N163" s="196"/>
      <c r="O163" s="196"/>
      <c r="P163" s="196"/>
      <c r="Q163" s="197"/>
      <c r="R163" s="196"/>
      <c r="S163" s="196"/>
      <c r="T163" s="196"/>
      <c r="U163" s="193"/>
      <c r="V163" s="196"/>
      <c r="W163" s="196"/>
      <c r="X163" s="196"/>
      <c r="Y163" s="196"/>
      <c r="Z163" s="197"/>
      <c r="AA163" s="196"/>
      <c r="AB163" s="196"/>
      <c r="AC163" s="196"/>
    </row>
    <row r="164" spans="1:29" x14ac:dyDescent="0.2">
      <c r="A164" s="207">
        <v>3213</v>
      </c>
      <c r="B164" s="208" t="s">
        <v>67</v>
      </c>
      <c r="C164" s="196"/>
      <c r="D164" s="196"/>
      <c r="E164" s="196"/>
      <c r="F164" s="196"/>
      <c r="G164" s="196"/>
      <c r="H164" s="197"/>
      <c r="I164" s="196"/>
      <c r="J164" s="196"/>
      <c r="K164" s="196"/>
      <c r="L164" s="193"/>
      <c r="M164" s="196"/>
      <c r="N164" s="196"/>
      <c r="O164" s="196"/>
      <c r="P164" s="196"/>
      <c r="Q164" s="197"/>
      <c r="R164" s="196"/>
      <c r="S164" s="196"/>
      <c r="T164" s="196"/>
      <c r="U164" s="193"/>
      <c r="V164" s="196"/>
      <c r="W164" s="196"/>
      <c r="X164" s="196"/>
      <c r="Y164" s="196"/>
      <c r="Z164" s="197"/>
      <c r="AA164" s="196"/>
      <c r="AB164" s="196"/>
      <c r="AC164" s="196"/>
    </row>
    <row r="165" spans="1:29" x14ac:dyDescent="0.2">
      <c r="A165" s="207">
        <v>3214</v>
      </c>
      <c r="B165" s="208" t="s">
        <v>69</v>
      </c>
      <c r="C165" s="196"/>
      <c r="D165" s="196"/>
      <c r="E165" s="196"/>
      <c r="F165" s="196"/>
      <c r="G165" s="196"/>
      <c r="H165" s="197"/>
      <c r="I165" s="196"/>
      <c r="J165" s="196"/>
      <c r="K165" s="196"/>
      <c r="L165" s="193"/>
      <c r="M165" s="196"/>
      <c r="N165" s="196"/>
      <c r="O165" s="196"/>
      <c r="P165" s="196"/>
      <c r="Q165" s="197"/>
      <c r="R165" s="196"/>
      <c r="S165" s="196"/>
      <c r="T165" s="196"/>
      <c r="U165" s="193"/>
      <c r="V165" s="196"/>
      <c r="W165" s="196"/>
      <c r="X165" s="196"/>
      <c r="Y165" s="196"/>
      <c r="Z165" s="197"/>
      <c r="AA165" s="196"/>
      <c r="AB165" s="196"/>
      <c r="AC165" s="196"/>
    </row>
    <row r="166" spans="1:29" ht="24" x14ac:dyDescent="0.2">
      <c r="A166" s="207">
        <v>3221</v>
      </c>
      <c r="B166" s="208" t="s">
        <v>43</v>
      </c>
      <c r="C166" s="193">
        <f>E166</f>
        <v>500</v>
      </c>
      <c r="D166" s="196"/>
      <c r="E166" s="193">
        <v>500</v>
      </c>
      <c r="F166" s="196"/>
      <c r="G166" s="196"/>
      <c r="H166" s="197"/>
      <c r="I166" s="196"/>
      <c r="J166" s="196"/>
      <c r="K166" s="196"/>
      <c r="L166" s="193">
        <f>N166</f>
        <v>800</v>
      </c>
      <c r="M166" s="196"/>
      <c r="N166" s="193">
        <v>800</v>
      </c>
      <c r="O166" s="196"/>
      <c r="P166" s="196"/>
      <c r="Q166" s="197"/>
      <c r="R166" s="196"/>
      <c r="S166" s="196"/>
      <c r="T166" s="196"/>
      <c r="U166" s="193">
        <f>W166</f>
        <v>800</v>
      </c>
      <c r="V166" s="196"/>
      <c r="W166" s="193">
        <v>800</v>
      </c>
      <c r="X166" s="196"/>
      <c r="Y166" s="196"/>
      <c r="Z166" s="197"/>
      <c r="AA166" s="196"/>
      <c r="AB166" s="196"/>
      <c r="AC166" s="196"/>
    </row>
    <row r="167" spans="1:29" x14ac:dyDescent="0.2">
      <c r="A167" s="207">
        <v>3222</v>
      </c>
      <c r="B167" s="208" t="s">
        <v>44</v>
      </c>
      <c r="C167" s="193"/>
      <c r="D167" s="196"/>
      <c r="E167" s="196"/>
      <c r="F167" s="196"/>
      <c r="G167" s="196"/>
      <c r="H167" s="197"/>
      <c r="I167" s="196"/>
      <c r="J167" s="196"/>
      <c r="K167" s="196"/>
      <c r="L167" s="193"/>
      <c r="M167" s="196"/>
      <c r="N167" s="196"/>
      <c r="O167" s="196"/>
      <c r="P167" s="196"/>
      <c r="Q167" s="197"/>
      <c r="R167" s="196"/>
      <c r="S167" s="196"/>
      <c r="T167" s="196"/>
      <c r="U167" s="193"/>
      <c r="V167" s="196"/>
      <c r="W167" s="196"/>
      <c r="X167" s="196"/>
      <c r="Y167" s="196"/>
      <c r="Z167" s="197"/>
      <c r="AA167" s="196"/>
      <c r="AB167" s="196"/>
      <c r="AC167" s="196"/>
    </row>
    <row r="168" spans="1:29" x14ac:dyDescent="0.2">
      <c r="A168" s="207">
        <v>3223</v>
      </c>
      <c r="B168" s="208" t="s">
        <v>74</v>
      </c>
      <c r="C168" s="193"/>
      <c r="D168" s="196"/>
      <c r="E168" s="196"/>
      <c r="F168" s="196"/>
      <c r="G168" s="196"/>
      <c r="H168" s="197"/>
      <c r="I168" s="196"/>
      <c r="J168" s="196"/>
      <c r="K168" s="196"/>
      <c r="L168" s="193"/>
      <c r="M168" s="196"/>
      <c r="N168" s="196"/>
      <c r="O168" s="196"/>
      <c r="P168" s="196"/>
      <c r="Q168" s="197"/>
      <c r="R168" s="196"/>
      <c r="S168" s="196"/>
      <c r="T168" s="196"/>
      <c r="U168" s="193"/>
      <c r="V168" s="196"/>
      <c r="W168" s="196"/>
      <c r="X168" s="196"/>
      <c r="Y168" s="196"/>
      <c r="Z168" s="197"/>
      <c r="AA168" s="196"/>
      <c r="AB168" s="196"/>
      <c r="AC168" s="196"/>
    </row>
    <row r="169" spans="1:29" ht="24" x14ac:dyDescent="0.2">
      <c r="A169" s="207">
        <v>3224</v>
      </c>
      <c r="B169" s="208" t="s">
        <v>76</v>
      </c>
      <c r="C169" s="193"/>
      <c r="D169" s="196"/>
      <c r="E169" s="196"/>
      <c r="F169" s="196"/>
      <c r="G169" s="196"/>
      <c r="H169" s="197"/>
      <c r="I169" s="196"/>
      <c r="J169" s="196"/>
      <c r="K169" s="196"/>
      <c r="L169" s="196"/>
      <c r="M169" s="196"/>
      <c r="N169" s="196"/>
      <c r="O169" s="196"/>
      <c r="P169" s="196"/>
      <c r="Q169" s="197"/>
      <c r="R169" s="196"/>
      <c r="S169" s="196"/>
      <c r="T169" s="196"/>
      <c r="U169" s="196"/>
      <c r="V169" s="196"/>
      <c r="W169" s="196"/>
      <c r="X169" s="196"/>
      <c r="Y169" s="196"/>
      <c r="Z169" s="197"/>
      <c r="AA169" s="196"/>
      <c r="AB169" s="196"/>
      <c r="AC169" s="196"/>
    </row>
    <row r="170" spans="1:29" x14ac:dyDescent="0.2">
      <c r="A170" s="207">
        <v>3225</v>
      </c>
      <c r="B170" s="208" t="s">
        <v>78</v>
      </c>
      <c r="C170" s="193"/>
      <c r="D170" s="193"/>
      <c r="E170" s="193"/>
      <c r="F170" s="193"/>
      <c r="G170" s="193"/>
      <c r="H170" s="194"/>
      <c r="I170" s="193"/>
      <c r="J170" s="193"/>
      <c r="K170" s="193"/>
      <c r="L170" s="193"/>
      <c r="M170" s="193"/>
      <c r="N170" s="193"/>
      <c r="O170" s="193"/>
      <c r="P170" s="193"/>
      <c r="Q170" s="194"/>
      <c r="R170" s="193"/>
      <c r="S170" s="193"/>
      <c r="T170" s="193"/>
      <c r="U170" s="193"/>
      <c r="V170" s="193"/>
      <c r="W170" s="193"/>
      <c r="X170" s="193"/>
      <c r="Y170" s="193"/>
      <c r="Z170" s="194"/>
      <c r="AA170" s="193"/>
      <c r="AB170" s="193"/>
      <c r="AC170" s="193"/>
    </row>
    <row r="171" spans="1:29" x14ac:dyDescent="0.2">
      <c r="A171" s="207">
        <v>3226</v>
      </c>
      <c r="B171" s="208" t="s">
        <v>360</v>
      </c>
      <c r="C171" s="193"/>
      <c r="D171" s="193"/>
      <c r="E171" s="193"/>
      <c r="F171" s="193"/>
      <c r="G171" s="193"/>
      <c r="H171" s="194"/>
      <c r="I171" s="193"/>
      <c r="J171" s="193"/>
      <c r="K171" s="193"/>
      <c r="L171" s="193"/>
      <c r="M171" s="193"/>
      <c r="N171" s="193"/>
      <c r="O171" s="193"/>
      <c r="P171" s="193"/>
      <c r="Q171" s="194"/>
      <c r="R171" s="193"/>
      <c r="S171" s="193"/>
      <c r="T171" s="193"/>
      <c r="U171" s="193"/>
      <c r="V171" s="193"/>
      <c r="W171" s="193"/>
      <c r="X171" s="193"/>
      <c r="Y171" s="193"/>
      <c r="Z171" s="194"/>
      <c r="AA171" s="193"/>
      <c r="AB171" s="193"/>
      <c r="AC171" s="193"/>
    </row>
    <row r="172" spans="1:29" x14ac:dyDescent="0.2">
      <c r="A172" s="207">
        <v>3227</v>
      </c>
      <c r="B172" s="208" t="s">
        <v>80</v>
      </c>
      <c r="C172" s="193"/>
      <c r="D172" s="193"/>
      <c r="E172" s="193"/>
      <c r="F172" s="193"/>
      <c r="G172" s="193"/>
      <c r="H172" s="194"/>
      <c r="I172" s="193"/>
      <c r="J172" s="193"/>
      <c r="K172" s="193"/>
      <c r="L172" s="193"/>
      <c r="M172" s="193"/>
      <c r="N172" s="193"/>
      <c r="O172" s="193"/>
      <c r="P172" s="193"/>
      <c r="Q172" s="194"/>
      <c r="R172" s="193"/>
      <c r="S172" s="193"/>
      <c r="T172" s="193"/>
      <c r="U172" s="193"/>
      <c r="V172" s="193"/>
      <c r="W172" s="193"/>
      <c r="X172" s="193"/>
      <c r="Y172" s="193"/>
      <c r="Z172" s="194"/>
      <c r="AA172" s="193"/>
      <c r="AB172" s="193"/>
      <c r="AC172" s="193"/>
    </row>
    <row r="173" spans="1:29" x14ac:dyDescent="0.2">
      <c r="A173" s="207">
        <v>3231</v>
      </c>
      <c r="B173" s="208" t="s">
        <v>83</v>
      </c>
      <c r="C173" s="193"/>
      <c r="D173" s="196"/>
      <c r="E173" s="196"/>
      <c r="F173" s="196"/>
      <c r="G173" s="196"/>
      <c r="H173" s="197"/>
      <c r="I173" s="196"/>
      <c r="J173" s="196"/>
      <c r="K173" s="196"/>
      <c r="L173" s="196"/>
      <c r="M173" s="196"/>
      <c r="N173" s="196"/>
      <c r="O173" s="196"/>
      <c r="P173" s="196"/>
      <c r="Q173" s="197"/>
      <c r="R173" s="196"/>
      <c r="S173" s="196"/>
      <c r="T173" s="196"/>
      <c r="U173" s="196"/>
      <c r="V173" s="196"/>
      <c r="W173" s="196"/>
      <c r="X173" s="196"/>
      <c r="Y173" s="196"/>
      <c r="Z173" s="197"/>
      <c r="AA173" s="196"/>
      <c r="AB173" s="196"/>
      <c r="AC173" s="196"/>
    </row>
    <row r="174" spans="1:29" ht="24" x14ac:dyDescent="0.2">
      <c r="A174" s="207">
        <v>3232</v>
      </c>
      <c r="B174" s="208" t="s">
        <v>47</v>
      </c>
      <c r="C174" s="193">
        <f>E174</f>
        <v>5000</v>
      </c>
      <c r="D174" s="196"/>
      <c r="E174" s="193">
        <v>5000</v>
      </c>
      <c r="F174" s="196"/>
      <c r="G174" s="196"/>
      <c r="H174" s="197"/>
      <c r="I174" s="196"/>
      <c r="J174" s="196"/>
      <c r="K174" s="196"/>
      <c r="L174" s="196"/>
      <c r="M174" s="196"/>
      <c r="N174" s="193"/>
      <c r="O174" s="196"/>
      <c r="P174" s="196"/>
      <c r="Q174" s="197"/>
      <c r="R174" s="196"/>
      <c r="S174" s="196"/>
      <c r="T174" s="196"/>
      <c r="U174" s="196"/>
      <c r="V174" s="196"/>
      <c r="W174" s="193"/>
      <c r="X174" s="196"/>
      <c r="Y174" s="196"/>
      <c r="Z174" s="197"/>
      <c r="AA174" s="196"/>
      <c r="AB174" s="196"/>
      <c r="AC174" s="196"/>
    </row>
    <row r="175" spans="1:29" x14ac:dyDescent="0.2">
      <c r="A175" s="207">
        <v>3233</v>
      </c>
      <c r="B175" s="208" t="s">
        <v>86</v>
      </c>
      <c r="C175" s="193"/>
      <c r="D175" s="196"/>
      <c r="E175" s="196"/>
      <c r="F175" s="196"/>
      <c r="G175" s="196"/>
      <c r="H175" s="197"/>
      <c r="I175" s="196"/>
      <c r="J175" s="196"/>
      <c r="K175" s="196"/>
      <c r="L175" s="196"/>
      <c r="M175" s="196"/>
      <c r="N175" s="196"/>
      <c r="O175" s="196"/>
      <c r="P175" s="196"/>
      <c r="Q175" s="197"/>
      <c r="R175" s="196"/>
      <c r="S175" s="196"/>
      <c r="T175" s="196"/>
      <c r="U175" s="196"/>
      <c r="V175" s="196"/>
      <c r="W175" s="196"/>
      <c r="X175" s="196"/>
      <c r="Y175" s="196"/>
      <c r="Z175" s="197"/>
      <c r="AA175" s="196"/>
      <c r="AB175" s="196"/>
      <c r="AC175" s="196"/>
    </row>
    <row r="176" spans="1:29" x14ac:dyDescent="0.2">
      <c r="A176" s="207">
        <v>3234</v>
      </c>
      <c r="B176" s="208" t="s">
        <v>88</v>
      </c>
      <c r="C176" s="193"/>
      <c r="D176" s="196"/>
      <c r="E176" s="196"/>
      <c r="F176" s="196"/>
      <c r="G176" s="196"/>
      <c r="H176" s="197"/>
      <c r="I176" s="196"/>
      <c r="J176" s="196"/>
      <c r="K176" s="196"/>
      <c r="L176" s="196"/>
      <c r="M176" s="196"/>
      <c r="N176" s="196"/>
      <c r="O176" s="196"/>
      <c r="P176" s="196"/>
      <c r="Q176" s="197"/>
      <c r="R176" s="196"/>
      <c r="S176" s="196"/>
      <c r="T176" s="196"/>
      <c r="U176" s="196"/>
      <c r="V176" s="196"/>
      <c r="W176" s="196"/>
      <c r="X176" s="196"/>
      <c r="Y176" s="196"/>
      <c r="Z176" s="197"/>
      <c r="AA176" s="196"/>
      <c r="AB176" s="196"/>
      <c r="AC176" s="196"/>
    </row>
    <row r="177" spans="1:29" x14ac:dyDescent="0.2">
      <c r="A177" s="207">
        <v>3235</v>
      </c>
      <c r="B177" s="208" t="s">
        <v>90</v>
      </c>
      <c r="C177" s="196"/>
      <c r="D177" s="196"/>
      <c r="E177" s="196"/>
      <c r="F177" s="196"/>
      <c r="G177" s="196"/>
      <c r="H177" s="197"/>
      <c r="I177" s="196"/>
      <c r="J177" s="196"/>
      <c r="K177" s="196"/>
      <c r="L177" s="196"/>
      <c r="M177" s="196"/>
      <c r="N177" s="196"/>
      <c r="O177" s="196"/>
      <c r="P177" s="196"/>
      <c r="Q177" s="197"/>
      <c r="R177" s="196"/>
      <c r="S177" s="196"/>
      <c r="T177" s="196"/>
      <c r="U177" s="196"/>
      <c r="V177" s="196"/>
      <c r="W177" s="196"/>
      <c r="X177" s="196"/>
      <c r="Y177" s="196"/>
      <c r="Z177" s="197"/>
      <c r="AA177" s="196"/>
      <c r="AB177" s="196"/>
      <c r="AC177" s="196"/>
    </row>
    <row r="178" spans="1:29" x14ac:dyDescent="0.2">
      <c r="A178" s="207">
        <v>3236</v>
      </c>
      <c r="B178" s="208" t="s">
        <v>92</v>
      </c>
      <c r="C178" s="196"/>
      <c r="D178" s="196"/>
      <c r="E178" s="196"/>
      <c r="F178" s="196"/>
      <c r="G178" s="196"/>
      <c r="H178" s="197"/>
      <c r="I178" s="196"/>
      <c r="J178" s="196"/>
      <c r="K178" s="196"/>
      <c r="L178" s="196"/>
      <c r="M178" s="196"/>
      <c r="N178" s="196"/>
      <c r="O178" s="196"/>
      <c r="P178" s="196"/>
      <c r="Q178" s="197"/>
      <c r="R178" s="196"/>
      <c r="S178" s="196"/>
      <c r="T178" s="196"/>
      <c r="U178" s="196"/>
      <c r="V178" s="196"/>
      <c r="W178" s="196"/>
      <c r="X178" s="196"/>
      <c r="Y178" s="196"/>
      <c r="Z178" s="197"/>
      <c r="AA178" s="196"/>
      <c r="AB178" s="196"/>
      <c r="AC178" s="196"/>
    </row>
    <row r="179" spans="1:29" x14ac:dyDescent="0.2">
      <c r="A179" s="207">
        <v>3237</v>
      </c>
      <c r="B179" s="208" t="s">
        <v>94</v>
      </c>
      <c r="C179" s="196"/>
      <c r="D179" s="196"/>
      <c r="E179" s="196"/>
      <c r="F179" s="196"/>
      <c r="G179" s="196"/>
      <c r="H179" s="197"/>
      <c r="I179" s="196"/>
      <c r="J179" s="196"/>
      <c r="K179" s="196"/>
      <c r="L179" s="196"/>
      <c r="M179" s="196"/>
      <c r="N179" s="196"/>
      <c r="O179" s="196"/>
      <c r="P179" s="196"/>
      <c r="Q179" s="197"/>
      <c r="R179" s="196"/>
      <c r="S179" s="196"/>
      <c r="T179" s="196"/>
      <c r="U179" s="196"/>
      <c r="V179" s="196"/>
      <c r="W179" s="196"/>
      <c r="X179" s="196"/>
      <c r="Y179" s="196"/>
      <c r="Z179" s="197"/>
      <c r="AA179" s="196"/>
      <c r="AB179" s="196"/>
      <c r="AC179" s="196"/>
    </row>
    <row r="180" spans="1:29" x14ac:dyDescent="0.2">
      <c r="A180" s="207">
        <v>3238</v>
      </c>
      <c r="B180" s="208" t="s">
        <v>96</v>
      </c>
      <c r="C180" s="196"/>
      <c r="D180" s="196"/>
      <c r="E180" s="196"/>
      <c r="F180" s="196"/>
      <c r="G180" s="196"/>
      <c r="H180" s="197"/>
      <c r="I180" s="196"/>
      <c r="J180" s="196"/>
      <c r="K180" s="196"/>
      <c r="L180" s="196"/>
      <c r="M180" s="196"/>
      <c r="N180" s="196"/>
      <c r="O180" s="196"/>
      <c r="P180" s="196"/>
      <c r="Q180" s="197"/>
      <c r="R180" s="196"/>
      <c r="S180" s="196"/>
      <c r="T180" s="196"/>
      <c r="U180" s="196"/>
      <c r="V180" s="196"/>
      <c r="W180" s="196"/>
      <c r="X180" s="196"/>
      <c r="Y180" s="196"/>
      <c r="Z180" s="197"/>
      <c r="AA180" s="196"/>
      <c r="AB180" s="196"/>
      <c r="AC180" s="196"/>
    </row>
    <row r="181" spans="1:29" x14ac:dyDescent="0.2">
      <c r="A181" s="207">
        <v>3239</v>
      </c>
      <c r="B181" s="208" t="s">
        <v>98</v>
      </c>
      <c r="C181" s="193"/>
      <c r="D181" s="193"/>
      <c r="E181" s="193"/>
      <c r="F181" s="193"/>
      <c r="G181" s="193"/>
      <c r="H181" s="194"/>
      <c r="I181" s="193"/>
      <c r="J181" s="193"/>
      <c r="K181" s="193"/>
      <c r="L181" s="193"/>
      <c r="M181" s="193"/>
      <c r="N181" s="193"/>
      <c r="O181" s="193"/>
      <c r="P181" s="193"/>
      <c r="Q181" s="194"/>
      <c r="R181" s="193"/>
      <c r="S181" s="193"/>
      <c r="T181" s="193"/>
      <c r="U181" s="193"/>
      <c r="V181" s="193"/>
      <c r="W181" s="193"/>
      <c r="X181" s="193"/>
      <c r="Y181" s="193"/>
      <c r="Z181" s="194"/>
      <c r="AA181" s="193"/>
      <c r="AB181" s="193"/>
      <c r="AC181" s="193"/>
    </row>
    <row r="182" spans="1:29" ht="24" x14ac:dyDescent="0.2">
      <c r="A182" s="207">
        <v>3241</v>
      </c>
      <c r="B182" s="208" t="s">
        <v>100</v>
      </c>
      <c r="C182" s="196"/>
      <c r="D182" s="196"/>
      <c r="E182" s="196"/>
      <c r="F182" s="196"/>
      <c r="G182" s="196"/>
      <c r="H182" s="197"/>
      <c r="I182" s="196"/>
      <c r="J182" s="196"/>
      <c r="K182" s="196"/>
      <c r="L182" s="196"/>
      <c r="M182" s="196"/>
      <c r="N182" s="196"/>
      <c r="O182" s="196"/>
      <c r="P182" s="196"/>
      <c r="Q182" s="197"/>
      <c r="R182" s="196"/>
      <c r="S182" s="196"/>
      <c r="T182" s="196"/>
      <c r="U182" s="196"/>
      <c r="V182" s="196"/>
      <c r="W182" s="196"/>
      <c r="X182" s="196"/>
      <c r="Y182" s="196"/>
      <c r="Z182" s="197"/>
      <c r="AA182" s="196"/>
      <c r="AB182" s="196"/>
      <c r="AC182" s="196"/>
    </row>
    <row r="183" spans="1:29" x14ac:dyDescent="0.2">
      <c r="A183" s="207">
        <v>3291</v>
      </c>
      <c r="B183" s="209" t="s">
        <v>104</v>
      </c>
      <c r="C183" s="196"/>
      <c r="D183" s="196"/>
      <c r="E183" s="196"/>
      <c r="F183" s="196"/>
      <c r="G183" s="196"/>
      <c r="H183" s="197"/>
      <c r="I183" s="196"/>
      <c r="J183" s="196"/>
      <c r="K183" s="196"/>
      <c r="L183" s="196"/>
      <c r="M183" s="196"/>
      <c r="N183" s="196"/>
      <c r="O183" s="196"/>
      <c r="P183" s="196"/>
      <c r="Q183" s="197"/>
      <c r="R183" s="196"/>
      <c r="S183" s="196"/>
      <c r="T183" s="196"/>
      <c r="U183" s="196"/>
      <c r="V183" s="196"/>
      <c r="W183" s="196"/>
      <c r="X183" s="196"/>
      <c r="Y183" s="196"/>
      <c r="Z183" s="197"/>
      <c r="AA183" s="196"/>
      <c r="AB183" s="196"/>
      <c r="AC183" s="196"/>
    </row>
    <row r="184" spans="1:29" x14ac:dyDescent="0.2">
      <c r="A184" s="207">
        <v>3292</v>
      </c>
      <c r="B184" s="208" t="s">
        <v>106</v>
      </c>
      <c r="C184" s="196"/>
      <c r="D184" s="196"/>
      <c r="E184" s="196"/>
      <c r="F184" s="196"/>
      <c r="G184" s="196"/>
      <c r="H184" s="197"/>
      <c r="I184" s="196"/>
      <c r="J184" s="196"/>
      <c r="K184" s="196"/>
      <c r="L184" s="196"/>
      <c r="M184" s="196"/>
      <c r="N184" s="196"/>
      <c r="O184" s="196"/>
      <c r="P184" s="196"/>
      <c r="Q184" s="197"/>
      <c r="R184" s="196"/>
      <c r="S184" s="196"/>
      <c r="T184" s="196"/>
      <c r="U184" s="196"/>
      <c r="V184" s="196"/>
      <c r="W184" s="196"/>
      <c r="X184" s="196"/>
      <c r="Y184" s="196"/>
      <c r="Z184" s="197"/>
      <c r="AA184" s="196"/>
      <c r="AB184" s="196"/>
      <c r="AC184" s="196"/>
    </row>
    <row r="185" spans="1:29" x14ac:dyDescent="0.2">
      <c r="A185" s="207">
        <v>3293</v>
      </c>
      <c r="B185" s="208" t="s">
        <v>108</v>
      </c>
      <c r="C185" s="196"/>
      <c r="D185" s="196"/>
      <c r="E185" s="196"/>
      <c r="F185" s="196"/>
      <c r="G185" s="196"/>
      <c r="H185" s="197"/>
      <c r="I185" s="196"/>
      <c r="J185" s="196"/>
      <c r="K185" s="196"/>
      <c r="L185" s="196"/>
      <c r="M185" s="196"/>
      <c r="N185" s="196"/>
      <c r="O185" s="196"/>
      <c r="P185" s="196"/>
      <c r="Q185" s="197"/>
      <c r="R185" s="196"/>
      <c r="S185" s="196"/>
      <c r="T185" s="196"/>
      <c r="U185" s="196"/>
      <c r="V185" s="196"/>
      <c r="W185" s="196"/>
      <c r="X185" s="196"/>
      <c r="Y185" s="196"/>
      <c r="Z185" s="197"/>
      <c r="AA185" s="196"/>
      <c r="AB185" s="196"/>
      <c r="AC185" s="196"/>
    </row>
    <row r="186" spans="1:29" x14ac:dyDescent="0.2">
      <c r="A186" s="207">
        <v>3294</v>
      </c>
      <c r="B186" s="208" t="s">
        <v>361</v>
      </c>
      <c r="C186" s="196"/>
      <c r="D186" s="196"/>
      <c r="E186" s="196"/>
      <c r="F186" s="196"/>
      <c r="G186" s="196"/>
      <c r="H186" s="197"/>
      <c r="I186" s="196"/>
      <c r="J186" s="196"/>
      <c r="K186" s="196"/>
      <c r="L186" s="196"/>
      <c r="M186" s="196"/>
      <c r="N186" s="196"/>
      <c r="O186" s="196"/>
      <c r="P186" s="196"/>
      <c r="Q186" s="197"/>
      <c r="R186" s="196"/>
      <c r="S186" s="196"/>
      <c r="T186" s="196"/>
      <c r="U186" s="196"/>
      <c r="V186" s="196"/>
      <c r="W186" s="196"/>
      <c r="X186" s="196"/>
      <c r="Y186" s="196"/>
      <c r="Z186" s="197"/>
      <c r="AA186" s="196"/>
      <c r="AB186" s="196"/>
      <c r="AC186" s="196"/>
    </row>
    <row r="187" spans="1:29" x14ac:dyDescent="0.2">
      <c r="A187" s="207">
        <v>3295</v>
      </c>
      <c r="B187" s="208" t="s">
        <v>112</v>
      </c>
      <c r="C187" s="196"/>
      <c r="D187" s="196"/>
      <c r="E187" s="196"/>
      <c r="F187" s="196"/>
      <c r="G187" s="196"/>
      <c r="H187" s="197"/>
      <c r="I187" s="196"/>
      <c r="J187" s="196"/>
      <c r="K187" s="196"/>
      <c r="L187" s="196">
        <f>N187</f>
        <v>2800</v>
      </c>
      <c r="M187" s="196"/>
      <c r="N187" s="193">
        <v>2800</v>
      </c>
      <c r="O187" s="196"/>
      <c r="P187" s="196"/>
      <c r="Q187" s="197"/>
      <c r="R187" s="196"/>
      <c r="S187" s="196"/>
      <c r="T187" s="196"/>
      <c r="U187" s="196">
        <f>W187</f>
        <v>2800</v>
      </c>
      <c r="V187" s="196"/>
      <c r="W187" s="193">
        <v>2800</v>
      </c>
      <c r="X187" s="196"/>
      <c r="Y187" s="196"/>
      <c r="Z187" s="197"/>
      <c r="AA187" s="196"/>
      <c r="AB187" s="196"/>
      <c r="AC187" s="196"/>
    </row>
    <row r="188" spans="1:29" x14ac:dyDescent="0.2">
      <c r="A188" s="207">
        <v>3299</v>
      </c>
      <c r="B188" s="208" t="s">
        <v>362</v>
      </c>
      <c r="C188" s="196"/>
      <c r="D188" s="196"/>
      <c r="E188" s="196"/>
      <c r="F188" s="196"/>
      <c r="G188" s="196"/>
      <c r="H188" s="197"/>
      <c r="I188" s="196"/>
      <c r="J188" s="196"/>
      <c r="K188" s="196"/>
      <c r="L188" s="196"/>
      <c r="M188" s="196"/>
      <c r="N188" s="196"/>
      <c r="O188" s="196"/>
      <c r="P188" s="196"/>
      <c r="Q188" s="197"/>
      <c r="R188" s="196"/>
      <c r="S188" s="196"/>
      <c r="T188" s="196"/>
      <c r="U188" s="196"/>
      <c r="V188" s="196"/>
      <c r="W188" s="196"/>
      <c r="X188" s="196"/>
      <c r="Y188" s="196"/>
      <c r="Z188" s="197"/>
      <c r="AA188" s="196"/>
      <c r="AB188" s="196"/>
      <c r="AC188" s="196"/>
    </row>
    <row r="189" spans="1:29" x14ac:dyDescent="0.2">
      <c r="A189" s="204">
        <v>34</v>
      </c>
      <c r="B189" s="205" t="s">
        <v>117</v>
      </c>
      <c r="C189" s="197"/>
      <c r="D189" s="197"/>
      <c r="E189" s="197"/>
      <c r="F189" s="197"/>
      <c r="G189" s="197"/>
      <c r="H189" s="197"/>
      <c r="I189" s="197"/>
      <c r="J189" s="197"/>
      <c r="K189" s="197"/>
      <c r="L189" s="197"/>
      <c r="M189" s="197"/>
      <c r="N189" s="197"/>
      <c r="O189" s="197"/>
      <c r="P189" s="197"/>
      <c r="Q189" s="197"/>
      <c r="R189" s="197"/>
      <c r="S189" s="197"/>
      <c r="T189" s="197"/>
      <c r="U189" s="197"/>
      <c r="V189" s="197"/>
      <c r="W189" s="197"/>
      <c r="X189" s="197"/>
      <c r="Y189" s="197"/>
      <c r="Z189" s="197"/>
      <c r="AA189" s="197"/>
      <c r="AB189" s="197"/>
      <c r="AC189" s="197"/>
    </row>
    <row r="190" spans="1:29" x14ac:dyDescent="0.2">
      <c r="A190" s="207">
        <v>3431</v>
      </c>
      <c r="B190" s="209" t="s">
        <v>124</v>
      </c>
      <c r="C190" s="196"/>
      <c r="D190" s="196"/>
      <c r="E190" s="196"/>
      <c r="F190" s="196"/>
      <c r="G190" s="196"/>
      <c r="H190" s="197"/>
      <c r="I190" s="196"/>
      <c r="J190" s="196"/>
      <c r="K190" s="196"/>
      <c r="L190" s="196"/>
      <c r="M190" s="196"/>
      <c r="N190" s="196"/>
      <c r="O190" s="196"/>
      <c r="P190" s="196"/>
      <c r="Q190" s="197"/>
      <c r="R190" s="196"/>
      <c r="S190" s="196"/>
      <c r="T190" s="196"/>
      <c r="U190" s="196"/>
      <c r="V190" s="196"/>
      <c r="W190" s="196"/>
      <c r="X190" s="196"/>
      <c r="Y190" s="196"/>
      <c r="Z190" s="197"/>
      <c r="AA190" s="196"/>
      <c r="AB190" s="196"/>
      <c r="AC190" s="196"/>
    </row>
    <row r="191" spans="1:29" ht="24" x14ac:dyDescent="0.2">
      <c r="A191" s="207">
        <v>3432</v>
      </c>
      <c r="B191" s="208" t="s">
        <v>126</v>
      </c>
      <c r="C191" s="196"/>
      <c r="D191" s="196"/>
      <c r="E191" s="196"/>
      <c r="F191" s="196"/>
      <c r="G191" s="196"/>
      <c r="H191" s="197"/>
      <c r="I191" s="196"/>
      <c r="J191" s="196"/>
      <c r="K191" s="196"/>
      <c r="L191" s="196"/>
      <c r="M191" s="196"/>
      <c r="N191" s="196"/>
      <c r="O191" s="196"/>
      <c r="P191" s="196"/>
      <c r="Q191" s="197"/>
      <c r="R191" s="196"/>
      <c r="S191" s="196"/>
      <c r="T191" s="196"/>
      <c r="U191" s="196"/>
      <c r="V191" s="196"/>
      <c r="W191" s="196"/>
      <c r="X191" s="196"/>
      <c r="Y191" s="196"/>
      <c r="Z191" s="197"/>
      <c r="AA191" s="196"/>
      <c r="AB191" s="196"/>
      <c r="AC191" s="196"/>
    </row>
    <row r="192" spans="1:29" x14ac:dyDescent="0.2">
      <c r="A192" s="207">
        <v>3433</v>
      </c>
      <c r="B192" s="208" t="s">
        <v>363</v>
      </c>
      <c r="C192" s="196"/>
      <c r="D192" s="196"/>
      <c r="E192" s="196"/>
      <c r="F192" s="196"/>
      <c r="G192" s="196"/>
      <c r="H192" s="197"/>
      <c r="I192" s="196"/>
      <c r="J192" s="196"/>
      <c r="K192" s="196"/>
      <c r="L192" s="196"/>
      <c r="M192" s="196"/>
      <c r="N192" s="196"/>
      <c r="O192" s="196"/>
      <c r="P192" s="196"/>
      <c r="Q192" s="197"/>
      <c r="R192" s="196"/>
      <c r="S192" s="196"/>
      <c r="T192" s="196"/>
      <c r="U192" s="196"/>
      <c r="V192" s="196"/>
      <c r="W192" s="196"/>
      <c r="X192" s="196"/>
      <c r="Y192" s="196"/>
      <c r="Z192" s="197"/>
      <c r="AA192" s="196"/>
      <c r="AB192" s="196"/>
      <c r="AC192" s="196"/>
    </row>
    <row r="193" spans="1:29" ht="24" x14ac:dyDescent="0.2">
      <c r="A193" s="211" t="s">
        <v>156</v>
      </c>
      <c r="B193" s="212" t="s">
        <v>157</v>
      </c>
      <c r="C193" s="197">
        <f>E193</f>
        <v>3280</v>
      </c>
      <c r="D193" s="197"/>
      <c r="E193" s="197">
        <f>SUM(E194:E202)</f>
        <v>3280</v>
      </c>
      <c r="F193" s="197"/>
      <c r="G193" s="197"/>
      <c r="H193" s="197"/>
      <c r="I193" s="197"/>
      <c r="J193" s="197"/>
      <c r="K193" s="197"/>
      <c r="L193" s="197">
        <f>N193</f>
        <v>9220</v>
      </c>
      <c r="M193" s="197"/>
      <c r="N193" s="197">
        <f>SUM(N194:N202)</f>
        <v>9220</v>
      </c>
      <c r="O193" s="197"/>
      <c r="P193" s="197"/>
      <c r="Q193" s="197"/>
      <c r="R193" s="197"/>
      <c r="S193" s="197"/>
      <c r="T193" s="197"/>
      <c r="U193" s="197">
        <f>W193</f>
        <v>9220</v>
      </c>
      <c r="V193" s="197"/>
      <c r="W193" s="197">
        <f>SUM(W194:W202)</f>
        <v>9220</v>
      </c>
      <c r="X193" s="197"/>
      <c r="Y193" s="197"/>
      <c r="Z193" s="197"/>
      <c r="AA193" s="197"/>
      <c r="AB193" s="197"/>
      <c r="AC193" s="197"/>
    </row>
    <row r="194" spans="1:29" x14ac:dyDescent="0.2">
      <c r="A194" s="207">
        <v>4221</v>
      </c>
      <c r="B194" s="208" t="s">
        <v>164</v>
      </c>
      <c r="C194" s="196">
        <f>E194</f>
        <v>3280</v>
      </c>
      <c r="D194" s="196"/>
      <c r="E194" s="193">
        <v>3280</v>
      </c>
      <c r="F194" s="196"/>
      <c r="G194" s="196"/>
      <c r="H194" s="197"/>
      <c r="I194" s="196"/>
      <c r="J194" s="196"/>
      <c r="K194" s="196"/>
      <c r="L194" s="196">
        <f>N194</f>
        <v>9220</v>
      </c>
      <c r="M194" s="196"/>
      <c r="N194" s="193">
        <v>9220</v>
      </c>
      <c r="O194" s="196"/>
      <c r="P194" s="196"/>
      <c r="Q194" s="197"/>
      <c r="R194" s="196"/>
      <c r="S194" s="196"/>
      <c r="T194" s="196"/>
      <c r="U194" s="196">
        <f>W194</f>
        <v>9220</v>
      </c>
      <c r="V194" s="196"/>
      <c r="W194" s="193">
        <v>9220</v>
      </c>
      <c r="X194" s="196"/>
      <c r="Y194" s="196"/>
      <c r="Z194" s="197"/>
      <c r="AA194" s="196"/>
      <c r="AB194" s="196"/>
      <c r="AC194" s="196"/>
    </row>
    <row r="195" spans="1:29" x14ac:dyDescent="0.2">
      <c r="A195" s="207">
        <v>4222</v>
      </c>
      <c r="B195" s="208" t="s">
        <v>166</v>
      </c>
      <c r="C195" s="196"/>
      <c r="D195" s="196"/>
      <c r="E195" s="196"/>
      <c r="F195" s="196"/>
      <c r="G195" s="196"/>
      <c r="H195" s="197"/>
      <c r="I195" s="196"/>
      <c r="J195" s="196"/>
      <c r="K195" s="196"/>
      <c r="L195" s="196"/>
      <c r="M195" s="196"/>
      <c r="N195" s="196"/>
      <c r="O195" s="196"/>
      <c r="P195" s="196"/>
      <c r="Q195" s="197"/>
      <c r="R195" s="196"/>
      <c r="S195" s="196"/>
      <c r="T195" s="196"/>
      <c r="U195" s="196"/>
      <c r="V195" s="196"/>
      <c r="W195" s="196"/>
      <c r="X195" s="196"/>
      <c r="Y195" s="196"/>
      <c r="Z195" s="197"/>
      <c r="AA195" s="196"/>
      <c r="AB195" s="196"/>
      <c r="AC195" s="196"/>
    </row>
    <row r="196" spans="1:29" x14ac:dyDescent="0.2">
      <c r="A196" s="207">
        <v>4223</v>
      </c>
      <c r="B196" s="208" t="s">
        <v>168</v>
      </c>
      <c r="C196" s="196"/>
      <c r="D196" s="196"/>
      <c r="E196" s="196"/>
      <c r="F196" s="196"/>
      <c r="G196" s="196"/>
      <c r="H196" s="197"/>
      <c r="I196" s="196"/>
      <c r="J196" s="196"/>
      <c r="K196" s="196"/>
      <c r="L196" s="196"/>
      <c r="M196" s="196"/>
      <c r="N196" s="196"/>
      <c r="O196" s="196"/>
      <c r="P196" s="196"/>
      <c r="Q196" s="197"/>
      <c r="R196" s="196"/>
      <c r="S196" s="196"/>
      <c r="T196" s="196"/>
      <c r="U196" s="196"/>
      <c r="V196" s="196"/>
      <c r="W196" s="196"/>
      <c r="X196" s="196"/>
      <c r="Y196" s="196"/>
      <c r="Z196" s="197"/>
      <c r="AA196" s="196"/>
      <c r="AB196" s="196"/>
      <c r="AC196" s="196"/>
    </row>
    <row r="197" spans="1:29" x14ac:dyDescent="0.2">
      <c r="A197" s="207">
        <v>4224</v>
      </c>
      <c r="B197" s="208" t="s">
        <v>170</v>
      </c>
      <c r="C197" s="196"/>
      <c r="D197" s="196"/>
      <c r="E197" s="196"/>
      <c r="F197" s="196"/>
      <c r="G197" s="196"/>
      <c r="H197" s="197"/>
      <c r="I197" s="196"/>
      <c r="J197" s="196"/>
      <c r="K197" s="196"/>
      <c r="L197" s="196"/>
      <c r="M197" s="196"/>
      <c r="N197" s="196"/>
      <c r="O197" s="196"/>
      <c r="P197" s="196"/>
      <c r="Q197" s="197"/>
      <c r="R197" s="196"/>
      <c r="S197" s="196"/>
      <c r="T197" s="196"/>
      <c r="U197" s="196"/>
      <c r="V197" s="196"/>
      <c r="W197" s="196"/>
      <c r="X197" s="196"/>
      <c r="Y197" s="196"/>
      <c r="Z197" s="197"/>
      <c r="AA197" s="196"/>
      <c r="AB197" s="196"/>
      <c r="AC197" s="196"/>
    </row>
    <row r="198" spans="1:29" x14ac:dyDescent="0.2">
      <c r="A198" s="207">
        <v>4225</v>
      </c>
      <c r="B198" s="208" t="s">
        <v>366</v>
      </c>
      <c r="C198" s="196"/>
      <c r="D198" s="196"/>
      <c r="E198" s="196"/>
      <c r="F198" s="196"/>
      <c r="G198" s="196"/>
      <c r="H198" s="197"/>
      <c r="I198" s="196"/>
      <c r="J198" s="196"/>
      <c r="K198" s="196"/>
      <c r="L198" s="196"/>
      <c r="M198" s="196"/>
      <c r="N198" s="196"/>
      <c r="O198" s="196"/>
      <c r="P198" s="196"/>
      <c r="Q198" s="197"/>
      <c r="R198" s="196"/>
      <c r="S198" s="196"/>
      <c r="T198" s="196"/>
      <c r="U198" s="196"/>
      <c r="V198" s="196"/>
      <c r="W198" s="196"/>
      <c r="X198" s="196"/>
      <c r="Y198" s="196"/>
      <c r="Z198" s="197"/>
      <c r="AA198" s="196"/>
      <c r="AB198" s="196"/>
      <c r="AC198" s="196"/>
    </row>
    <row r="199" spans="1:29" x14ac:dyDescent="0.2">
      <c r="A199" s="207">
        <v>4226</v>
      </c>
      <c r="B199" s="208" t="s">
        <v>174</v>
      </c>
      <c r="C199" s="196"/>
      <c r="D199" s="196"/>
      <c r="E199" s="196"/>
      <c r="F199" s="196"/>
      <c r="G199" s="196"/>
      <c r="H199" s="197"/>
      <c r="I199" s="196"/>
      <c r="J199" s="196"/>
      <c r="K199" s="196"/>
      <c r="L199" s="196"/>
      <c r="M199" s="196"/>
      <c r="N199" s="196"/>
      <c r="O199" s="196"/>
      <c r="P199" s="196"/>
      <c r="Q199" s="197"/>
      <c r="R199" s="196"/>
      <c r="S199" s="196"/>
      <c r="T199" s="196"/>
      <c r="U199" s="196"/>
      <c r="V199" s="196"/>
      <c r="W199" s="196"/>
      <c r="X199" s="196"/>
      <c r="Y199" s="196"/>
      <c r="Z199" s="197"/>
      <c r="AA199" s="196"/>
      <c r="AB199" s="196"/>
      <c r="AC199" s="196"/>
    </row>
    <row r="200" spans="1:29" x14ac:dyDescent="0.2">
      <c r="A200" s="207">
        <v>4227</v>
      </c>
      <c r="B200" s="209" t="s">
        <v>45</v>
      </c>
      <c r="C200" s="196"/>
      <c r="D200" s="196"/>
      <c r="E200" s="196"/>
      <c r="F200" s="196"/>
      <c r="G200" s="196"/>
      <c r="H200" s="197"/>
      <c r="I200" s="196"/>
      <c r="J200" s="196"/>
      <c r="K200" s="196"/>
      <c r="L200" s="196"/>
      <c r="M200" s="196"/>
      <c r="N200" s="196"/>
      <c r="O200" s="196"/>
      <c r="P200" s="196"/>
      <c r="Q200" s="197"/>
      <c r="R200" s="196"/>
      <c r="S200" s="196"/>
      <c r="T200" s="196"/>
      <c r="U200" s="196"/>
      <c r="V200" s="196"/>
      <c r="W200" s="196"/>
      <c r="X200" s="196"/>
      <c r="Y200" s="196"/>
      <c r="Z200" s="197"/>
      <c r="AA200" s="196"/>
      <c r="AB200" s="196"/>
      <c r="AC200" s="196"/>
    </row>
    <row r="201" spans="1:29" x14ac:dyDescent="0.2">
      <c r="A201" s="207">
        <v>4231</v>
      </c>
      <c r="B201" s="208" t="s">
        <v>179</v>
      </c>
      <c r="C201" s="196"/>
      <c r="D201" s="196"/>
      <c r="E201" s="196"/>
      <c r="F201" s="196"/>
      <c r="G201" s="196"/>
      <c r="H201" s="197"/>
      <c r="I201" s="196"/>
      <c r="J201" s="196"/>
      <c r="K201" s="196"/>
      <c r="L201" s="196"/>
      <c r="M201" s="196"/>
      <c r="N201" s="196"/>
      <c r="O201" s="196"/>
      <c r="P201" s="196"/>
      <c r="Q201" s="197"/>
      <c r="R201" s="196"/>
      <c r="S201" s="196"/>
      <c r="T201" s="196"/>
      <c r="U201" s="196"/>
      <c r="V201" s="196"/>
      <c r="W201" s="196"/>
      <c r="X201" s="196"/>
      <c r="Y201" s="196"/>
      <c r="Z201" s="197"/>
      <c r="AA201" s="196"/>
      <c r="AB201" s="196"/>
      <c r="AC201" s="196"/>
    </row>
    <row r="202" spans="1:29" x14ac:dyDescent="0.2">
      <c r="A202" s="207">
        <v>4241</v>
      </c>
      <c r="B202" s="208" t="s">
        <v>367</v>
      </c>
      <c r="C202" s="196"/>
      <c r="D202" s="196"/>
      <c r="E202" s="196"/>
      <c r="F202" s="196"/>
      <c r="G202" s="196"/>
      <c r="H202" s="197"/>
      <c r="I202" s="196"/>
      <c r="J202" s="196"/>
      <c r="K202" s="196"/>
      <c r="L202" s="196"/>
      <c r="M202" s="196"/>
      <c r="N202" s="196"/>
      <c r="O202" s="196"/>
      <c r="P202" s="196"/>
      <c r="Q202" s="197"/>
      <c r="R202" s="196"/>
      <c r="S202" s="196"/>
      <c r="T202" s="196"/>
      <c r="U202" s="196"/>
      <c r="V202" s="196"/>
      <c r="W202" s="196"/>
      <c r="X202" s="196"/>
      <c r="Y202" s="196"/>
      <c r="Z202" s="197"/>
      <c r="AA202" s="196"/>
      <c r="AB202" s="196"/>
      <c r="AC202" s="196"/>
    </row>
    <row r="203" spans="1:29" ht="24" x14ac:dyDescent="0.2">
      <c r="A203" s="211" t="s">
        <v>207</v>
      </c>
      <c r="B203" s="212" t="s">
        <v>372</v>
      </c>
      <c r="C203" s="197"/>
      <c r="D203" s="197"/>
      <c r="E203" s="197"/>
      <c r="F203" s="197"/>
      <c r="G203" s="197"/>
      <c r="H203" s="197"/>
      <c r="I203" s="197"/>
      <c r="J203" s="197"/>
      <c r="K203" s="197"/>
      <c r="L203" s="197"/>
      <c r="M203" s="197"/>
      <c r="N203" s="197"/>
      <c r="O203" s="197"/>
      <c r="P203" s="197"/>
      <c r="Q203" s="197"/>
      <c r="R203" s="197"/>
      <c r="S203" s="197"/>
      <c r="T203" s="197"/>
      <c r="U203" s="197"/>
      <c r="V203" s="197"/>
      <c r="W203" s="197"/>
      <c r="X203" s="197"/>
      <c r="Y203" s="197"/>
      <c r="Z203" s="197"/>
      <c r="AA203" s="197"/>
      <c r="AB203" s="197"/>
      <c r="AC203" s="197"/>
    </row>
    <row r="204" spans="1:29" ht="24" x14ac:dyDescent="0.2">
      <c r="A204" s="207">
        <v>4511</v>
      </c>
      <c r="B204" s="208" t="s">
        <v>46</v>
      </c>
      <c r="C204" s="196"/>
      <c r="D204" s="196"/>
      <c r="E204" s="196"/>
      <c r="F204" s="196"/>
      <c r="G204" s="196"/>
      <c r="H204" s="197"/>
      <c r="I204" s="196"/>
      <c r="J204" s="196"/>
      <c r="K204" s="196"/>
      <c r="L204" s="196"/>
      <c r="M204" s="196"/>
      <c r="N204" s="196"/>
      <c r="O204" s="196"/>
      <c r="P204" s="196"/>
      <c r="Q204" s="197"/>
      <c r="R204" s="196"/>
      <c r="S204" s="196"/>
      <c r="T204" s="196"/>
      <c r="U204" s="196"/>
      <c r="V204" s="196"/>
      <c r="W204" s="196"/>
      <c r="X204" s="196"/>
      <c r="Y204" s="196"/>
      <c r="Z204" s="197"/>
      <c r="AA204" s="196"/>
      <c r="AB204" s="196"/>
      <c r="AC204" s="196"/>
    </row>
    <row r="205" spans="1:29" x14ac:dyDescent="0.2">
      <c r="A205" s="216"/>
      <c r="B205" s="217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Q205" s="142"/>
      <c r="Z205" s="142"/>
    </row>
    <row r="206" spans="1:29" x14ac:dyDescent="0.2">
      <c r="A206" s="216"/>
      <c r="B206" s="217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Q206" s="142"/>
      <c r="Z206" s="142"/>
    </row>
    <row r="207" spans="1:29" x14ac:dyDescent="0.2">
      <c r="A207" s="216"/>
      <c r="B207" s="217"/>
      <c r="C207" s="142"/>
      <c r="D207" s="142"/>
      <c r="E207" s="142"/>
      <c r="F207" s="142"/>
      <c r="G207" s="142"/>
      <c r="H207" s="142"/>
      <c r="I207" s="142"/>
      <c r="J207" s="142"/>
      <c r="K207" s="142"/>
      <c r="L207" s="142"/>
      <c r="M207" s="142"/>
      <c r="Q207" s="142"/>
      <c r="Z207" s="142"/>
    </row>
    <row r="208" spans="1:29" x14ac:dyDescent="0.2">
      <c r="A208" s="216"/>
      <c r="B208" s="217"/>
      <c r="C208" s="142"/>
      <c r="D208" s="142"/>
      <c r="E208" s="142"/>
      <c r="F208" s="142"/>
      <c r="G208" s="142"/>
      <c r="H208" s="142"/>
      <c r="I208" s="142"/>
      <c r="J208" s="142"/>
      <c r="K208" s="142"/>
      <c r="L208" s="142"/>
      <c r="M208" s="142"/>
      <c r="Q208" s="142"/>
      <c r="Z208" s="142"/>
    </row>
    <row r="209" spans="1:26" x14ac:dyDescent="0.2">
      <c r="A209" s="216"/>
      <c r="B209" s="217"/>
      <c r="C209" s="142"/>
      <c r="D209" s="142"/>
      <c r="E209" s="142"/>
      <c r="F209" s="142"/>
      <c r="G209" s="142"/>
      <c r="H209" s="142"/>
      <c r="I209" s="142"/>
      <c r="J209" s="142"/>
      <c r="K209" s="142"/>
      <c r="L209" s="142"/>
      <c r="M209" s="142"/>
      <c r="Q209" s="142"/>
      <c r="Z209" s="142"/>
    </row>
    <row r="210" spans="1:26" x14ac:dyDescent="0.2">
      <c r="A210" s="216"/>
      <c r="B210" s="217"/>
      <c r="C210" s="142"/>
      <c r="D210" s="142"/>
      <c r="E210" s="142"/>
      <c r="F210" s="142"/>
      <c r="G210" s="142"/>
      <c r="H210" s="142"/>
      <c r="I210" s="142"/>
      <c r="J210" s="142"/>
      <c r="K210" s="142"/>
      <c r="L210" s="142"/>
      <c r="M210" s="142"/>
      <c r="Q210" s="142"/>
      <c r="Z210" s="142"/>
    </row>
    <row r="211" spans="1:26" x14ac:dyDescent="0.2">
      <c r="A211" s="216"/>
      <c r="B211" s="217"/>
      <c r="C211" s="142"/>
      <c r="D211" s="142"/>
      <c r="E211" s="142"/>
      <c r="F211" s="142"/>
      <c r="G211" s="142"/>
      <c r="H211" s="142"/>
      <c r="I211" s="142"/>
      <c r="J211" s="142"/>
      <c r="K211" s="142"/>
      <c r="L211" s="142"/>
      <c r="M211" s="142"/>
      <c r="Q211" s="142"/>
      <c r="Z211" s="142"/>
    </row>
    <row r="212" spans="1:26" x14ac:dyDescent="0.2">
      <c r="A212" s="216"/>
      <c r="B212" s="217"/>
      <c r="C212" s="142"/>
      <c r="D212" s="142"/>
      <c r="E212" s="142"/>
      <c r="F212" s="142"/>
      <c r="G212" s="142"/>
      <c r="H212" s="142"/>
      <c r="I212" s="142"/>
      <c r="J212" s="142"/>
      <c r="K212" s="142"/>
      <c r="L212" s="142"/>
      <c r="M212" s="142"/>
      <c r="Q212" s="142"/>
      <c r="Z212" s="142"/>
    </row>
    <row r="213" spans="1:26" x14ac:dyDescent="0.2">
      <c r="A213" s="216"/>
      <c r="B213" s="217"/>
      <c r="C213" s="142"/>
      <c r="D213" s="142"/>
      <c r="E213" s="142"/>
      <c r="F213" s="142"/>
      <c r="G213" s="142"/>
      <c r="H213" s="142"/>
      <c r="I213" s="142"/>
      <c r="J213" s="142"/>
      <c r="K213" s="142"/>
      <c r="L213" s="142"/>
      <c r="M213" s="142"/>
      <c r="Q213" s="142"/>
      <c r="Z213" s="142"/>
    </row>
    <row r="214" spans="1:26" x14ac:dyDescent="0.2">
      <c r="A214" s="216"/>
      <c r="B214" s="217"/>
      <c r="C214" s="142"/>
      <c r="D214" s="142"/>
      <c r="E214" s="142"/>
      <c r="F214" s="142"/>
      <c r="G214" s="142"/>
      <c r="H214" s="142"/>
      <c r="I214" s="142"/>
      <c r="J214" s="142"/>
      <c r="K214" s="142"/>
      <c r="L214" s="142"/>
      <c r="M214" s="142"/>
      <c r="Q214" s="142"/>
      <c r="Z214" s="142"/>
    </row>
    <row r="215" spans="1:26" x14ac:dyDescent="0.2">
      <c r="A215" s="216"/>
      <c r="B215" s="217"/>
      <c r="C215" s="142"/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Q215" s="142"/>
      <c r="Z215" s="142"/>
    </row>
    <row r="216" spans="1:26" x14ac:dyDescent="0.2">
      <c r="A216" s="216"/>
      <c r="B216" s="217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Q216" s="142"/>
      <c r="Z216" s="142"/>
    </row>
    <row r="217" spans="1:26" x14ac:dyDescent="0.2">
      <c r="A217" s="216"/>
      <c r="B217" s="217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Q217" s="142"/>
      <c r="Z217" s="142"/>
    </row>
    <row r="218" spans="1:26" x14ac:dyDescent="0.2">
      <c r="A218" s="216"/>
      <c r="B218" s="217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Q218" s="142"/>
      <c r="Z218" s="142"/>
    </row>
    <row r="219" spans="1:26" x14ac:dyDescent="0.2">
      <c r="A219" s="216"/>
      <c r="B219" s="217"/>
      <c r="C219" s="142"/>
      <c r="D219" s="142"/>
      <c r="E219" s="142"/>
      <c r="F219" s="142"/>
      <c r="G219" s="142"/>
      <c r="H219" s="142"/>
      <c r="I219" s="142"/>
      <c r="J219" s="142"/>
      <c r="K219" s="142"/>
      <c r="L219" s="142"/>
      <c r="M219" s="142"/>
      <c r="Q219" s="142"/>
      <c r="Z219" s="142"/>
    </row>
    <row r="220" spans="1:26" x14ac:dyDescent="0.2">
      <c r="A220" s="216"/>
      <c r="B220" s="217"/>
      <c r="C220" s="142"/>
      <c r="D220" s="142"/>
      <c r="E220" s="142"/>
      <c r="F220" s="142"/>
      <c r="G220" s="142"/>
      <c r="H220" s="142"/>
      <c r="I220" s="142"/>
      <c r="J220" s="142"/>
      <c r="K220" s="142"/>
      <c r="L220" s="142"/>
      <c r="M220" s="142"/>
      <c r="Q220" s="142"/>
      <c r="Z220" s="142"/>
    </row>
    <row r="221" spans="1:26" x14ac:dyDescent="0.2">
      <c r="A221" s="216"/>
      <c r="B221" s="217"/>
      <c r="C221" s="142"/>
      <c r="D221" s="142"/>
      <c r="E221" s="142"/>
      <c r="F221" s="142"/>
      <c r="G221" s="142"/>
      <c r="H221" s="142"/>
      <c r="I221" s="142"/>
      <c r="J221" s="142"/>
      <c r="K221" s="142"/>
      <c r="L221" s="142"/>
      <c r="M221" s="142"/>
      <c r="Q221" s="142"/>
      <c r="Z221" s="142"/>
    </row>
    <row r="222" spans="1:26" x14ac:dyDescent="0.2">
      <c r="A222" s="216"/>
      <c r="B222" s="217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Q222" s="142"/>
      <c r="Z222" s="142"/>
    </row>
    <row r="223" spans="1:26" x14ac:dyDescent="0.2">
      <c r="A223" s="216"/>
      <c r="B223" s="217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Q223" s="142"/>
      <c r="Z223" s="142"/>
    </row>
    <row r="224" spans="1:26" x14ac:dyDescent="0.2">
      <c r="A224" s="216"/>
      <c r="B224" s="217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Q224" s="142"/>
      <c r="Z224" s="142"/>
    </row>
    <row r="225" spans="1:26" x14ac:dyDescent="0.2">
      <c r="A225" s="216"/>
      <c r="B225" s="217"/>
      <c r="C225" s="142"/>
      <c r="D225" s="142"/>
      <c r="E225" s="142"/>
      <c r="F225" s="142"/>
      <c r="G225" s="142"/>
      <c r="H225" s="142"/>
      <c r="I225" s="142"/>
      <c r="J225" s="142"/>
      <c r="K225" s="142"/>
      <c r="L225" s="142"/>
      <c r="M225" s="142"/>
      <c r="Q225" s="142"/>
      <c r="Z225" s="142"/>
    </row>
    <row r="226" spans="1:26" x14ac:dyDescent="0.2">
      <c r="A226" s="216"/>
      <c r="B226" s="217"/>
      <c r="C226" s="142"/>
      <c r="D226" s="142"/>
      <c r="E226" s="142"/>
      <c r="F226" s="142"/>
      <c r="G226" s="142"/>
      <c r="H226" s="142"/>
      <c r="I226" s="142"/>
      <c r="J226" s="142"/>
      <c r="K226" s="142"/>
      <c r="L226" s="142"/>
      <c r="M226" s="142"/>
      <c r="Q226" s="142"/>
      <c r="Z226" s="142"/>
    </row>
    <row r="227" spans="1:26" x14ac:dyDescent="0.2">
      <c r="A227" s="216"/>
      <c r="B227" s="217"/>
      <c r="C227" s="142"/>
      <c r="D227" s="142"/>
      <c r="E227" s="142"/>
      <c r="F227" s="142"/>
      <c r="G227" s="142"/>
      <c r="H227" s="142"/>
      <c r="I227" s="142"/>
      <c r="J227" s="142"/>
      <c r="K227" s="142"/>
      <c r="L227" s="142"/>
      <c r="M227" s="142"/>
      <c r="Q227" s="142"/>
      <c r="Z227" s="142"/>
    </row>
    <row r="228" spans="1:26" x14ac:dyDescent="0.2">
      <c r="A228" s="216"/>
      <c r="B228" s="217"/>
      <c r="C228" s="142"/>
      <c r="D228" s="142"/>
      <c r="E228" s="142"/>
      <c r="F228" s="142"/>
      <c r="G228" s="142"/>
      <c r="H228" s="142"/>
      <c r="I228" s="142"/>
      <c r="J228" s="142"/>
      <c r="K228" s="142"/>
      <c r="L228" s="142"/>
      <c r="M228" s="142"/>
      <c r="Q228" s="142"/>
      <c r="Z228" s="142"/>
    </row>
    <row r="229" spans="1:26" x14ac:dyDescent="0.2">
      <c r="A229" s="216"/>
      <c r="B229" s="217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Q229" s="142"/>
      <c r="Z229" s="142"/>
    </row>
    <row r="230" spans="1:26" x14ac:dyDescent="0.2">
      <c r="A230" s="216"/>
      <c r="B230" s="217"/>
      <c r="C230" s="142"/>
      <c r="D230" s="142"/>
      <c r="E230" s="142"/>
      <c r="F230" s="142"/>
      <c r="G230" s="142"/>
      <c r="H230" s="142"/>
      <c r="I230" s="142"/>
      <c r="J230" s="142"/>
      <c r="K230" s="142"/>
      <c r="L230" s="142"/>
      <c r="M230" s="142"/>
      <c r="Q230" s="142"/>
      <c r="Z230" s="142"/>
    </row>
    <row r="231" spans="1:26" x14ac:dyDescent="0.2">
      <c r="A231" s="216"/>
      <c r="B231" s="217"/>
      <c r="C231" s="142"/>
      <c r="D231" s="142"/>
      <c r="E231" s="142"/>
      <c r="F231" s="142"/>
      <c r="G231" s="142"/>
      <c r="H231" s="142"/>
      <c r="I231" s="142"/>
      <c r="J231" s="142"/>
      <c r="K231" s="142"/>
      <c r="L231" s="142"/>
      <c r="M231" s="142"/>
      <c r="Q231" s="142"/>
      <c r="Z231" s="142"/>
    </row>
    <row r="232" spans="1:26" x14ac:dyDescent="0.2">
      <c r="A232" s="216"/>
      <c r="B232" s="217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Q232" s="142"/>
      <c r="Z232" s="142"/>
    </row>
  </sheetData>
  <mergeCells count="7">
    <mergeCell ref="W150:W151"/>
    <mergeCell ref="A1:M1"/>
    <mergeCell ref="C150:C151"/>
    <mergeCell ref="E150:E151"/>
    <mergeCell ref="L150:L151"/>
    <mergeCell ref="N150:N151"/>
    <mergeCell ref="U150:U1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općeg dijela</vt:lpstr>
      <vt:lpstr>Opći dio - Prihodi</vt:lpstr>
      <vt:lpstr>Opći dio - Rashodi</vt:lpstr>
      <vt:lpstr>Plan prih. po izvorima</vt:lpstr>
      <vt:lpstr>Plan rashoda po izvorima</vt:lpstr>
      <vt:lpstr>'Plan prih.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Zvjezdana</cp:lastModifiedBy>
  <cp:lastPrinted>2018-10-22T08:24:23Z</cp:lastPrinted>
  <dcterms:created xsi:type="dcterms:W3CDTF">2013-09-11T11:00:21Z</dcterms:created>
  <dcterms:modified xsi:type="dcterms:W3CDTF">2019-01-09T08:39:25Z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