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700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Prihodi'!$A$2:$F$31</definedName>
    <definedName name="_xlnm._FilterDatabase" localSheetId="2" hidden="1">'Opći dio - Rashodi'!$A$2:$F$45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izvorima'!$A$1:$H$43</definedName>
    <definedName name="_xlnm.Print_Area" localSheetId="0">'Sažetak općeg dijela'!$A$2:$H$26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3" l="1"/>
  <c r="C8" i="3"/>
  <c r="C52" i="3"/>
  <c r="C50" i="3"/>
  <c r="C120" i="3"/>
  <c r="C122" i="3"/>
  <c r="C121" i="3"/>
  <c r="E163" i="3"/>
  <c r="E128" i="3"/>
  <c r="E124" i="3"/>
  <c r="E59" i="3"/>
  <c r="E30" i="3"/>
  <c r="F29" i="6"/>
  <c r="E29" i="6"/>
  <c r="F11" i="6"/>
  <c r="E11" i="6"/>
  <c r="F7" i="6"/>
  <c r="F5" i="6"/>
  <c r="E5" i="6"/>
  <c r="E7" i="6"/>
  <c r="Q9" i="3" l="1"/>
  <c r="Q8" i="3" s="1"/>
  <c r="Q6" i="3" s="1"/>
  <c r="K184" i="3"/>
  <c r="O184" i="3"/>
  <c r="W184" i="3"/>
  <c r="S184" i="3"/>
  <c r="W177" i="3"/>
  <c r="S177" i="3"/>
  <c r="S176" i="3" s="1"/>
  <c r="U171" i="3"/>
  <c r="S171" i="3"/>
  <c r="U162" i="3"/>
  <c r="S162" i="3"/>
  <c r="S161" i="3" s="1"/>
  <c r="U161" i="3"/>
  <c r="U129" i="3"/>
  <c r="S129" i="3"/>
  <c r="U122" i="3"/>
  <c r="U121" i="3" s="1"/>
  <c r="U120" i="3" s="1"/>
  <c r="U64" i="3" s="1"/>
  <c r="S122" i="3"/>
  <c r="T107" i="3"/>
  <c r="S107" i="3"/>
  <c r="S106" i="3" s="1"/>
  <c r="T106" i="3"/>
  <c r="T74" i="3"/>
  <c r="S74" i="3"/>
  <c r="T67" i="3"/>
  <c r="T66" i="3" s="1"/>
  <c r="T65" i="3" s="1"/>
  <c r="S67" i="3"/>
  <c r="S63" i="3"/>
  <c r="U62" i="3"/>
  <c r="S62" i="3"/>
  <c r="S61" i="3"/>
  <c r="U60" i="3"/>
  <c r="S59" i="3"/>
  <c r="S57" i="3"/>
  <c r="S53" i="3"/>
  <c r="X52" i="3"/>
  <c r="U52" i="3"/>
  <c r="S49" i="3"/>
  <c r="S47" i="3"/>
  <c r="U46" i="3"/>
  <c r="T46" i="3"/>
  <c r="S46" i="3" s="1"/>
  <c r="U45" i="3"/>
  <c r="S45" i="3" s="1"/>
  <c r="S44" i="3"/>
  <c r="S43" i="3"/>
  <c r="S42" i="3"/>
  <c r="S41" i="3"/>
  <c r="S39" i="3"/>
  <c r="S38" i="3"/>
  <c r="S37" i="3"/>
  <c r="S36" i="3"/>
  <c r="S35" i="3"/>
  <c r="T33" i="3"/>
  <c r="S33" i="3"/>
  <c r="S32" i="3"/>
  <c r="S31" i="3"/>
  <c r="S30" i="3"/>
  <c r="S29" i="3"/>
  <c r="S27" i="3"/>
  <c r="S26" i="3"/>
  <c r="T25" i="3"/>
  <c r="T18" i="3" s="1"/>
  <c r="S25" i="3"/>
  <c r="S24" i="3"/>
  <c r="S23" i="3"/>
  <c r="S22" i="3"/>
  <c r="S21" i="3"/>
  <c r="S20" i="3"/>
  <c r="S19" i="3"/>
  <c r="W18" i="3"/>
  <c r="V18" i="3"/>
  <c r="V10" i="3" s="1"/>
  <c r="V9" i="3" s="1"/>
  <c r="V8" i="3" s="1"/>
  <c r="V6" i="3" s="1"/>
  <c r="S17" i="3"/>
  <c r="S15" i="3"/>
  <c r="S12" i="3"/>
  <c r="W11" i="3"/>
  <c r="S11" i="3" s="1"/>
  <c r="W10" i="3"/>
  <c r="W9" i="3" s="1"/>
  <c r="W8" i="3" s="1"/>
  <c r="Z9" i="3"/>
  <c r="Z8" i="3" s="1"/>
  <c r="Z6" i="3" s="1"/>
  <c r="Y9" i="3"/>
  <c r="X9" i="3"/>
  <c r="O240" i="3"/>
  <c r="O231" i="3" s="1"/>
  <c r="K240" i="3"/>
  <c r="K231" i="3" s="1"/>
  <c r="O177" i="3"/>
  <c r="K177" i="3"/>
  <c r="M171" i="3"/>
  <c r="K171" i="3"/>
  <c r="K161" i="3" s="1"/>
  <c r="M162" i="3"/>
  <c r="K162" i="3"/>
  <c r="M129" i="3"/>
  <c r="K129" i="3"/>
  <c r="M122" i="3"/>
  <c r="K122" i="3"/>
  <c r="L107" i="3"/>
  <c r="L106" i="3" s="1"/>
  <c r="K107" i="3"/>
  <c r="K106" i="3" s="1"/>
  <c r="L74" i="3"/>
  <c r="K74" i="3"/>
  <c r="L67" i="3"/>
  <c r="K67" i="3"/>
  <c r="K63" i="3"/>
  <c r="M62" i="3"/>
  <c r="K62" i="3" s="1"/>
  <c r="K61" i="3"/>
  <c r="M60" i="3"/>
  <c r="K59" i="3"/>
  <c r="K57" i="3"/>
  <c r="K53" i="3"/>
  <c r="P52" i="3"/>
  <c r="P51" i="3" s="1"/>
  <c r="P50" i="3" s="1"/>
  <c r="M52" i="3"/>
  <c r="K49" i="3"/>
  <c r="K47" i="3"/>
  <c r="M46" i="3"/>
  <c r="L46" i="3"/>
  <c r="K46" i="3" s="1"/>
  <c r="M45" i="3"/>
  <c r="K45" i="3" s="1"/>
  <c r="K44" i="3"/>
  <c r="K43" i="3"/>
  <c r="K42" i="3"/>
  <c r="K41" i="3"/>
  <c r="K39" i="3"/>
  <c r="K38" i="3"/>
  <c r="K37" i="3"/>
  <c r="K36" i="3"/>
  <c r="K35" i="3"/>
  <c r="L33" i="3"/>
  <c r="K33" i="3" s="1"/>
  <c r="K32" i="3"/>
  <c r="K31" i="3"/>
  <c r="K30" i="3"/>
  <c r="K29" i="3"/>
  <c r="K27" i="3"/>
  <c r="K26" i="3"/>
  <c r="L25" i="3"/>
  <c r="K25" i="3" s="1"/>
  <c r="K24" i="3"/>
  <c r="K23" i="3"/>
  <c r="K22" i="3"/>
  <c r="K21" i="3"/>
  <c r="K20" i="3"/>
  <c r="K19" i="3"/>
  <c r="O18" i="3"/>
  <c r="N18" i="3"/>
  <c r="N10" i="3" s="1"/>
  <c r="N9" i="3" s="1"/>
  <c r="N8" i="3" s="1"/>
  <c r="N6" i="3" s="1"/>
  <c r="K17" i="3"/>
  <c r="K15" i="3"/>
  <c r="K12" i="3"/>
  <c r="O11" i="3"/>
  <c r="K11" i="3" s="1"/>
  <c r="R9" i="3"/>
  <c r="R8" i="3" s="1"/>
  <c r="R6" i="3" s="1"/>
  <c r="P9" i="3"/>
  <c r="C284" i="3"/>
  <c r="C273" i="3"/>
  <c r="C272" i="3" s="1"/>
  <c r="C240" i="3"/>
  <c r="C231" i="3" s="1"/>
  <c r="C217" i="3"/>
  <c r="C216" i="3" s="1"/>
  <c r="C184" i="3"/>
  <c r="C177" i="3"/>
  <c r="C171" i="3"/>
  <c r="C162" i="3"/>
  <c r="C129" i="3"/>
  <c r="C107" i="3"/>
  <c r="C106" i="3" s="1"/>
  <c r="C74" i="3"/>
  <c r="C67" i="3"/>
  <c r="C66" i="3" s="1"/>
  <c r="C53" i="3"/>
  <c r="C57" i="3"/>
  <c r="C59" i="3"/>
  <c r="C61" i="3"/>
  <c r="C63" i="3"/>
  <c r="C12" i="3"/>
  <c r="C15" i="3"/>
  <c r="C17" i="3"/>
  <c r="C19" i="3"/>
  <c r="C20" i="3"/>
  <c r="C21" i="3"/>
  <c r="C22" i="3"/>
  <c r="C23" i="3"/>
  <c r="C24" i="3"/>
  <c r="C26" i="3"/>
  <c r="C27" i="3"/>
  <c r="C29" i="3"/>
  <c r="C30" i="3"/>
  <c r="C31" i="3"/>
  <c r="C32" i="3"/>
  <c r="C33" i="3"/>
  <c r="C35" i="3"/>
  <c r="C36" i="3"/>
  <c r="C37" i="3"/>
  <c r="C38" i="3"/>
  <c r="C39" i="3"/>
  <c r="C41" i="3"/>
  <c r="C42" i="3"/>
  <c r="C43" i="3"/>
  <c r="C44" i="3"/>
  <c r="C47" i="3"/>
  <c r="C49" i="3"/>
  <c r="D18" i="3"/>
  <c r="D46" i="3"/>
  <c r="D33" i="3"/>
  <c r="D25" i="3"/>
  <c r="C25" i="3" s="1"/>
  <c r="G18" i="3"/>
  <c r="G10" i="3" s="1"/>
  <c r="G9" i="3" s="1"/>
  <c r="G8" i="3" s="1"/>
  <c r="G11" i="3"/>
  <c r="C11" i="3" s="1"/>
  <c r="H9" i="3"/>
  <c r="I9" i="3"/>
  <c r="I8" i="3" s="1"/>
  <c r="I6" i="3" s="1"/>
  <c r="J9" i="3"/>
  <c r="J8" i="3" s="1"/>
  <c r="J6" i="3" s="1"/>
  <c r="I52" i="3"/>
  <c r="I51" i="3" s="1"/>
  <c r="I50" i="3" s="1"/>
  <c r="H52" i="3"/>
  <c r="H51" i="3" s="1"/>
  <c r="H50" i="3" s="1"/>
  <c r="H8" i="3" s="1"/>
  <c r="H6" i="3" s="1"/>
  <c r="F18" i="3"/>
  <c r="F10" i="3" s="1"/>
  <c r="F9" i="3" s="1"/>
  <c r="F8" i="3" s="1"/>
  <c r="F6" i="3" s="1"/>
  <c r="E45" i="3"/>
  <c r="E18" i="3" s="1"/>
  <c r="E46" i="3"/>
  <c r="E52" i="3"/>
  <c r="E60" i="3"/>
  <c r="C60" i="3" s="1"/>
  <c r="E62" i="3"/>
  <c r="C62" i="3" s="1"/>
  <c r="E122" i="3"/>
  <c r="E129" i="3"/>
  <c r="E162" i="3"/>
  <c r="E171" i="3"/>
  <c r="G217" i="3"/>
  <c r="G216" i="3" s="1"/>
  <c r="G184" i="3"/>
  <c r="G177" i="3"/>
  <c r="G240" i="3"/>
  <c r="G231" i="3" s="1"/>
  <c r="G273" i="3"/>
  <c r="G284" i="3"/>
  <c r="D107" i="3"/>
  <c r="D106" i="3" s="1"/>
  <c r="D74" i="3"/>
  <c r="D67" i="3"/>
  <c r="E24" i="6"/>
  <c r="F24" i="6"/>
  <c r="E27" i="6"/>
  <c r="F27" i="6"/>
  <c r="L66" i="3" l="1"/>
  <c r="K121" i="3"/>
  <c r="K120" i="3" s="1"/>
  <c r="T10" i="3"/>
  <c r="T9" i="3" s="1"/>
  <c r="T8" i="3" s="1"/>
  <c r="C46" i="3"/>
  <c r="L18" i="3"/>
  <c r="L10" i="3" s="1"/>
  <c r="L9" i="3" s="1"/>
  <c r="M51" i="3"/>
  <c r="K66" i="3"/>
  <c r="S66" i="3"/>
  <c r="S121" i="3"/>
  <c r="S120" i="3" s="1"/>
  <c r="Y8" i="3"/>
  <c r="Y6" i="3" s="1"/>
  <c r="W176" i="3"/>
  <c r="W175" i="3" s="1"/>
  <c r="W64" i="3" s="1"/>
  <c r="W6" i="3" s="1"/>
  <c r="S175" i="3"/>
  <c r="X8" i="3"/>
  <c r="X6" i="3" s="1"/>
  <c r="C18" i="3"/>
  <c r="K52" i="3"/>
  <c r="S52" i="3"/>
  <c r="G272" i="3"/>
  <c r="X51" i="3"/>
  <c r="X50" i="3" s="1"/>
  <c r="U51" i="3"/>
  <c r="U50" i="3" s="1"/>
  <c r="S50" i="3" s="1"/>
  <c r="P8" i="3"/>
  <c r="P6" i="3" s="1"/>
  <c r="C176" i="3"/>
  <c r="C175" i="3" s="1"/>
  <c r="S65" i="3"/>
  <c r="T64" i="3"/>
  <c r="S60" i="3"/>
  <c r="U18" i="3"/>
  <c r="U10" i="3" s="1"/>
  <c r="U9" i="3" s="1"/>
  <c r="S9" i="3" s="1"/>
  <c r="K230" i="3"/>
  <c r="E10" i="3"/>
  <c r="E9" i="3" s="1"/>
  <c r="C230" i="3"/>
  <c r="D10" i="3"/>
  <c r="C161" i="3"/>
  <c r="M161" i="3"/>
  <c r="O176" i="3"/>
  <c r="O175" i="3" s="1"/>
  <c r="M18" i="3"/>
  <c r="M10" i="3" s="1"/>
  <c r="M9" i="3" s="1"/>
  <c r="E51" i="3"/>
  <c r="C45" i="3"/>
  <c r="O10" i="3"/>
  <c r="O9" i="3" s="1"/>
  <c r="O8" i="3" s="1"/>
  <c r="M121" i="3"/>
  <c r="K176" i="3"/>
  <c r="K175" i="3" s="1"/>
  <c r="M50" i="3"/>
  <c r="L65" i="3"/>
  <c r="O230" i="3"/>
  <c r="K60" i="3"/>
  <c r="E121" i="3"/>
  <c r="G230" i="3"/>
  <c r="G176" i="3"/>
  <c r="G175" i="3" s="1"/>
  <c r="E161" i="3"/>
  <c r="D66" i="3"/>
  <c r="D65" i="3" s="1"/>
  <c r="D29" i="6"/>
  <c r="D11" i="6"/>
  <c r="D7" i="6"/>
  <c r="D5" i="6"/>
  <c r="D4" i="6" s="1"/>
  <c r="D24" i="6"/>
  <c r="C42" i="2"/>
  <c r="D42" i="2"/>
  <c r="E42" i="2"/>
  <c r="F42" i="2"/>
  <c r="G42" i="2"/>
  <c r="H42" i="2"/>
  <c r="B42" i="2"/>
  <c r="C28" i="2"/>
  <c r="D28" i="2"/>
  <c r="F28" i="2"/>
  <c r="G28" i="2"/>
  <c r="H28" i="2"/>
  <c r="B28" i="2"/>
  <c r="E20" i="2"/>
  <c r="E28" i="2" s="1"/>
  <c r="E6" i="2"/>
  <c r="K18" i="3" l="1"/>
  <c r="S51" i="3"/>
  <c r="U8" i="3"/>
  <c r="U6" i="3" s="1"/>
  <c r="K51" i="3"/>
  <c r="K50" i="3"/>
  <c r="K10" i="3"/>
  <c r="S18" i="3"/>
  <c r="S64" i="3"/>
  <c r="T6" i="3"/>
  <c r="S10" i="3"/>
  <c r="D64" i="3"/>
  <c r="C65" i="3"/>
  <c r="M120" i="3"/>
  <c r="M64" i="3" s="1"/>
  <c r="E50" i="3"/>
  <c r="C51" i="3"/>
  <c r="E120" i="3"/>
  <c r="E64" i="3" s="1"/>
  <c r="O64" i="3"/>
  <c r="O6" i="3" s="1"/>
  <c r="D9" i="3"/>
  <c r="C10" i="3"/>
  <c r="L64" i="3"/>
  <c r="K65" i="3"/>
  <c r="L8" i="3"/>
  <c r="K9" i="3"/>
  <c r="M8" i="3"/>
  <c r="M6" i="3" s="1"/>
  <c r="G64" i="3"/>
  <c r="G6" i="3" s="1"/>
  <c r="C14" i="2"/>
  <c r="D14" i="2"/>
  <c r="E14" i="2"/>
  <c r="F14" i="2"/>
  <c r="G14" i="2"/>
  <c r="H14" i="2"/>
  <c r="B14" i="2"/>
  <c r="E7" i="7"/>
  <c r="S8" i="3" l="1"/>
  <c r="S6" i="3"/>
  <c r="E8" i="3"/>
  <c r="K64" i="3"/>
  <c r="E6" i="3"/>
  <c r="D8" i="3"/>
  <c r="C64" i="3"/>
  <c r="L6" i="3"/>
  <c r="K6" i="3" s="1"/>
  <c r="K8" i="3"/>
  <c r="E6" i="7"/>
  <c r="E4" i="7" s="1"/>
  <c r="F6" i="7"/>
  <c r="F4" i="7" s="1"/>
  <c r="D6" i="7"/>
  <c r="D7" i="7"/>
  <c r="D4" i="7" s="1"/>
  <c r="D6" i="3" l="1"/>
  <c r="C6" i="3" s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15" i="2" l="1"/>
  <c r="H22" i="9" l="1"/>
  <c r="G22" i="9"/>
  <c r="F22" i="9"/>
  <c r="H10" i="9"/>
  <c r="G10" i="9"/>
  <c r="F10" i="9"/>
  <c r="H7" i="9"/>
  <c r="G7" i="9"/>
  <c r="F7" i="9"/>
  <c r="H13" i="9" l="1"/>
  <c r="H24" i="9" s="1"/>
  <c r="F13" i="9"/>
  <c r="G13" i="9"/>
  <c r="G24" i="9" s="1"/>
  <c r="E44" i="6"/>
  <c r="F44" i="6"/>
  <c r="D44" i="6"/>
  <c r="E42" i="6"/>
  <c r="F42" i="6"/>
  <c r="D42" i="6"/>
  <c r="D36" i="6"/>
  <c r="D21" i="6"/>
  <c r="D17" i="6"/>
  <c r="D38" i="6" l="1"/>
  <c r="D34" i="6" s="1"/>
  <c r="D41" i="6"/>
  <c r="F41" i="6"/>
  <c r="E41" i="6"/>
  <c r="F17" i="6"/>
  <c r="E17" i="6"/>
  <c r="A7" i="7"/>
  <c r="A8" i="7"/>
  <c r="A31" i="7"/>
  <c r="A30" i="7"/>
  <c r="A29" i="7"/>
  <c r="A28" i="7"/>
  <c r="A27" i="7"/>
  <c r="A26" i="7"/>
  <c r="A25" i="7"/>
  <c r="F23" i="7"/>
  <c r="E23" i="7"/>
  <c r="D23" i="7"/>
  <c r="A24" i="7"/>
  <c r="A23" i="7"/>
  <c r="A22" i="7"/>
  <c r="F20" i="7"/>
  <c r="E20" i="7"/>
  <c r="D20" i="7"/>
  <c r="A21" i="7"/>
  <c r="A20" i="7"/>
  <c r="A19" i="7"/>
  <c r="A18" i="7"/>
  <c r="A17" i="7"/>
  <c r="A16" i="7"/>
  <c r="A15" i="7"/>
  <c r="A14" i="7"/>
  <c r="F12" i="7"/>
  <c r="E12" i="7"/>
  <c r="D12" i="7"/>
  <c r="A13" i="7"/>
  <c r="A12" i="7"/>
  <c r="A11" i="7"/>
  <c r="A10" i="7"/>
  <c r="A9" i="7"/>
  <c r="A6" i="7"/>
  <c r="A5" i="7"/>
  <c r="A4" i="7"/>
  <c r="A3" i="7"/>
  <c r="F38" i="6"/>
  <c r="E38" i="6"/>
  <c r="F36" i="6"/>
  <c r="E36" i="6"/>
  <c r="D27" i="6"/>
  <c r="A3" i="6"/>
  <c r="D23" i="6" l="1"/>
  <c r="E34" i="6"/>
  <c r="F34" i="6"/>
  <c r="D19" i="6"/>
  <c r="E8" i="6"/>
  <c r="D14" i="6"/>
  <c r="F14" i="6"/>
  <c r="E4" i="6"/>
  <c r="D8" i="6"/>
  <c r="D3" i="6" s="1"/>
  <c r="F8" i="6"/>
  <c r="D9" i="7"/>
  <c r="E25" i="7"/>
  <c r="E22" i="7" s="1"/>
  <c r="E14" i="7"/>
  <c r="F17" i="7"/>
  <c r="D25" i="7"/>
  <c r="D22" i="7" s="1"/>
  <c r="F25" i="7"/>
  <c r="F22" i="7" s="1"/>
  <c r="F29" i="7"/>
  <c r="F28" i="7" s="1"/>
  <c r="D17" i="7"/>
  <c r="E17" i="7"/>
  <c r="D29" i="7"/>
  <c r="D28" i="7" s="1"/>
  <c r="E29" i="7"/>
  <c r="E28" i="7" s="1"/>
  <c r="D14" i="7"/>
  <c r="F14" i="7"/>
  <c r="E14" i="6"/>
  <c r="F4" i="6"/>
  <c r="D3" i="7" l="1"/>
  <c r="E23" i="6"/>
  <c r="E21" i="6" s="1"/>
  <c r="E19" i="6" s="1"/>
  <c r="E3" i="6" s="1"/>
  <c r="F23" i="6"/>
  <c r="F9" i="7"/>
  <c r="F3" i="7" s="1"/>
  <c r="E9" i="7"/>
  <c r="F21" i="6" l="1"/>
  <c r="F19" i="6" s="1"/>
  <c r="F3" i="6" s="1"/>
  <c r="E3" i="7"/>
  <c r="B43" i="2" l="1"/>
  <c r="B29" i="2"/>
</calcChain>
</file>

<file path=xl/sharedStrings.xml><?xml version="1.0" encoding="utf-8"?>
<sst xmlns="http://schemas.openxmlformats.org/spreadsheetml/2006/main" count="502" uniqueCount="225">
  <si>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</si>
  <si>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</si>
  <si>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</si>
  <si>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</si>
  <si>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</si>
  <si>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</si>
  <si>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</si>
  <si>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</si>
  <si>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</si>
  <si>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</si>
  <si>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</si>
  <si>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</si>
  <si>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</si>
  <si>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</si>
  <si>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</si>
  <si>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</si>
  <si>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</si>
  <si>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</si>
  <si>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</si>
  <si>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</si>
  <si>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</si>
  <si>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</si>
  <si>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</si>
  <si>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</si>
  <si>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</si>
  <si>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</si>
  <si>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</si>
  <si>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</si>
  <si>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</si>
  <si>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</si>
  <si>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</si>
  <si>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</si>
  <si>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</si>
  <si>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</si>
  <si>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</si>
  <si>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</si>
  <si>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</si>
  <si>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len</t>
  </si>
  <si>
    <t>Račun iz računskog plana</t>
  </si>
  <si>
    <t>Račun iz raču.plana</t>
  </si>
  <si>
    <t>Dodatna ulaganja na građevinskim objektima</t>
  </si>
  <si>
    <t>3</t>
  </si>
  <si>
    <t>Rashodi poslovanja</t>
  </si>
  <si>
    <t>31</t>
  </si>
  <si>
    <t>311</t>
  </si>
  <si>
    <t>32</t>
  </si>
  <si>
    <t>321</t>
  </si>
  <si>
    <t>322</t>
  </si>
  <si>
    <t>323</t>
  </si>
  <si>
    <t>324</t>
  </si>
  <si>
    <t>Naknade troškova osobama izvan radnog odnosa</t>
  </si>
  <si>
    <t>329</t>
  </si>
  <si>
    <t>34</t>
  </si>
  <si>
    <t>Financijski rashodi</t>
  </si>
  <si>
    <t>342</t>
  </si>
  <si>
    <t>Kamate za primljene kredite i zajmove</t>
  </si>
  <si>
    <t>343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</si>
  <si>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</si>
  <si>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</si>
  <si>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</si>
  <si>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</si>
  <si>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</si>
  <si>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</si>
  <si>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Kazne, penali i naknade štete</t>
  </si>
  <si>
    <t>4</t>
  </si>
  <si>
    <t>41</t>
  </si>
  <si>
    <t>Rashodi za nabavu neproizvedene dugotrajne imovine</t>
  </si>
  <si>
    <t>411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</si>
  <si>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</si>
  <si>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</si>
  <si>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</si>
  <si>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</si>
  <si>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</si>
  <si>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</si>
  <si>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</si>
  <si>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423</t>
  </si>
  <si>
    <t>Prijevozna sredstva</t>
  </si>
  <si>
    <t>424</t>
  </si>
  <si>
    <t>Višegodišnji nasadi i osnovno stado</t>
  </si>
  <si>
    <t>426</t>
  </si>
  <si>
    <t>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</si>
  <si>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</si>
  <si>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</si>
  <si>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</si>
  <si>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</si>
  <si>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44</t>
  </si>
  <si>
    <t>Rashodi za nabavu proizvedene kratkotrajne imovine</t>
  </si>
  <si>
    <t>441</t>
  </si>
  <si>
    <t>Rashodi za nabavu zaliha</t>
  </si>
  <si>
    <t>45</t>
  </si>
  <si>
    <t>Rashodi za dodatna ulaganja na nefinancijskoj imovini</t>
  </si>
  <si>
    <t>451</t>
  </si>
  <si>
    <t>Dodatna ulaganja na postrojenjima i opremi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</si>
  <si>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</si>
  <si>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</si>
  <si>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</si>
  <si>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</si>
  <si>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</si>
  <si>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</si>
  <si>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</si>
  <si>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</si>
  <si>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</si>
  <si>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</si>
  <si>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Prihodi poslovanja</t>
  </si>
  <si>
    <t>Pomoći iz inozemstva i od subjekata unutar općeg proračuna</t>
  </si>
  <si>
    <t>Pomoći od međunarodnih organizacija te institucija i tijela EU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</si>
  <si>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</si>
  <si>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</si>
  <si>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</si>
  <si>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</si>
  <si>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</si>
  <si>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</si>
  <si>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</si>
  <si>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</si>
  <si>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</si>
  <si>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na temelju ugovornih obaveza</t>
  </si>
  <si>
    <t xml:space="preserve">Prihodi iz nadležnog proračuna za financiranje redovne djelatnosti proračunskih korisnika 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</si>
  <si>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</si>
  <si>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</si>
  <si>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</si>
  <si>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</si>
  <si>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</si>
  <si>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</si>
  <si>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</si>
  <si>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</si>
  <si>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</si>
  <si>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</si>
  <si>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</si>
  <si>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zajmovi od drugih razina vlasti</t>
  </si>
  <si>
    <t>PRIHODI OD PRODAJE NEFINANCIJSKE IMOVINE</t>
  </si>
  <si>
    <t>Prihodi od prodaje nefinancijske imovine i nadoknade šteta s osnova osiguranja</t>
  </si>
  <si>
    <t>Prijenosi između proračunskih korisnika istog proračuna</t>
  </si>
  <si>
    <t>Pomoći temeljem prijenosa EU sredstava</t>
  </si>
  <si>
    <t>369</t>
  </si>
  <si>
    <t>Pomoći dane u inozemstvo i unutar općeg proračuna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</si>
  <si>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</si>
  <si>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</si>
  <si>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</si>
  <si>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</si>
  <si>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2021.</t>
  </si>
  <si>
    <t>Projekcija 2022.</t>
  </si>
  <si>
    <t>2022.</t>
  </si>
  <si>
    <t>Ukupno prihodi i primici za 2021.</t>
  </si>
  <si>
    <t>Ukupno prihodi i primici za 2022.</t>
  </si>
  <si>
    <t>PROJEKCIJA PLANA ZA 2022.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</si>
  <si>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</si>
  <si>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</si>
  <si>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</si>
  <si>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</si>
  <si>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Prijedlog plana 
za 2021</t>
  </si>
  <si>
    <t>Plan 2021.</t>
  </si>
  <si>
    <t>Projekcija 2023.</t>
  </si>
  <si>
    <t>2023.</t>
  </si>
  <si>
    <t>PRIJEDLOG PLANA ZA 2021.</t>
  </si>
  <si>
    <t>PROJEKCIJA PLANA ZA 2023.</t>
  </si>
  <si>
    <t>TEHNIČKA ŠKOLA RIJEKA</t>
  </si>
  <si>
    <t>Osiguravanje uvjeta rada</t>
  </si>
  <si>
    <t>RASHODI POSLOVANJA</t>
  </si>
  <si>
    <t>Plaće  za redovan rad</t>
  </si>
  <si>
    <t>Plaće za prekovremeni rad</t>
  </si>
  <si>
    <t>Plaće za posebne uvjete rada</t>
  </si>
  <si>
    <t>Doprinosi za mirovinsko osiguranje</t>
  </si>
  <si>
    <t>Doprinosi za obvezno zdravstveno osiguranje</t>
  </si>
  <si>
    <t>Doprinosi za obvezno osiguranje u slučaju nezaposlenosti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</si>
  <si>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</si>
  <si>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</si>
  <si>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</si>
  <si>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</si>
  <si>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</si>
  <si>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</si>
  <si>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</si>
  <si>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</si>
  <si>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</si>
  <si>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 xml:space="preserve">Vojna oprema 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</si>
  <si>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</si>
  <si>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</si>
  <si>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</si>
  <si>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</si>
  <si>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</si>
  <si>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</si>
  <si>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</si>
  <si>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</si>
  <si>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</si>
  <si>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</si>
  <si>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za rad predstavničkih i izvršnih tijela, povjerenstava i slično</t>
  </si>
  <si>
    <t>Premije osiguranja</t>
  </si>
  <si>
    <t>Reprezentacija</t>
  </si>
  <si>
    <t>Članarine</t>
  </si>
  <si>
    <t>Pristojbe i naknade</t>
  </si>
  <si>
    <t xml:space="preserve">Ostali nespomenuti rashodi poslovanja </t>
  </si>
  <si>
    <t>Bankarske usluge i usluge platnog prometa</t>
  </si>
  <si>
    <t>Negativne tečajne razlike i razlike zbog primjene valutne klauzule</t>
  </si>
  <si>
    <t xml:space="preserve">Zatezne kamate </t>
  </si>
  <si>
    <t>Opremanje ustanova školstva</t>
  </si>
  <si>
    <t>Uredska oprema i namještaj</t>
  </si>
  <si>
    <t>Komunikacijska oprema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</si>
  <si>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</si>
  <si>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</si>
  <si>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</si>
  <si>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</si>
  <si>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</si>
  <si>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</si>
  <si>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Knjige </t>
  </si>
  <si>
    <t>Obrazovanje odraslih</t>
  </si>
  <si>
    <t>Prihodi od prodaje postrojenja i opreme</t>
  </si>
  <si>
    <t>Program 5501</t>
  </si>
  <si>
    <t>Zakonski standard ustanova srednjeg školstva</t>
  </si>
  <si>
    <t>A550101</t>
  </si>
  <si>
    <t>A550206</t>
  </si>
  <si>
    <t>Budi spreman i kompetentan! - EU projekt</t>
  </si>
  <si>
    <t>Bolji uvjeti za učenje kroz rad - EU projekt</t>
  </si>
  <si>
    <t>K550219</t>
  </si>
  <si>
    <t>T550213</t>
  </si>
  <si>
    <t>K550103</t>
  </si>
  <si>
    <t>Program 5502</t>
  </si>
  <si>
    <t>Iznad zakonskog standarda ustanova srednjeg školstva</t>
  </si>
  <si>
    <t>A550203</t>
  </si>
  <si>
    <t xml:space="preserve">Programi školskog kurikuluma </t>
  </si>
  <si>
    <t>Prihodi za decentralizirane funkcije sš</t>
  </si>
  <si>
    <t>Prihodi za decentralizirane funkcije SŠ</t>
  </si>
  <si>
    <t>4262</t>
  </si>
  <si>
    <t>Ulaganja u računalne programe</t>
  </si>
  <si>
    <t>Knjige, umjetnička djela i ostale izl.vrijednosti</t>
  </si>
  <si>
    <t>Postrojenje i oprema</t>
  </si>
  <si>
    <t>Ukupno prihodi i primici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</si>
</sst>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4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hair">
        <color indexed="55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17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9" fillId="0" borderId="27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2" xfId="0" applyNumberFormat="1" applyFont="1" applyFill="1" applyBorder="1" applyAlignment="1">
      <alignment horizontal="left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35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0" fontId="34" fillId="0" borderId="0" xfId="42" applyFont="1" applyAlignment="1">
      <alignment horizontal="left" vertical="center"/>
    </xf>
    <xf numFmtId="0" fontId="19" fillId="20" borderId="35" xfId="42" applyFont="1" applyFill="1" applyBorder="1" applyAlignment="1">
      <alignment horizontal="left" vertical="center" wrapText="1"/>
    </xf>
    <xf numFmtId="0" fontId="18" fillId="20" borderId="35" xfId="42" applyFont="1" applyFill="1" applyBorder="1" applyAlignment="1">
      <alignment horizontal="left" vertical="center" wrapText="1"/>
    </xf>
    <xf numFmtId="0" fontId="19" fillId="0" borderId="34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34" xfId="42" applyFont="1" applyBorder="1" applyAlignment="1">
      <alignment horizontal="center" vertical="center" wrapText="1"/>
    </xf>
    <xf numFmtId="4" fontId="37" fillId="20" borderId="35" xfId="42" applyNumberFormat="1" applyFont="1" applyFill="1" applyBorder="1" applyAlignment="1">
      <alignment vertical="center" wrapText="1"/>
    </xf>
    <xf numFmtId="0" fontId="33" fillId="0" borderId="0" xfId="42" applyFont="1" applyAlignment="1"/>
    <xf numFmtId="0" fontId="35" fillId="20" borderId="35" xfId="42" applyFont="1" applyFill="1" applyBorder="1" applyAlignment="1">
      <alignment horizontal="left" wrapText="1" indent="4"/>
    </xf>
    <xf numFmtId="4" fontId="35" fillId="20" borderId="35" xfId="42" applyNumberFormat="1" applyFont="1" applyFill="1" applyBorder="1" applyAlignment="1">
      <alignment horizontal="right" wrapText="1"/>
    </xf>
    <xf numFmtId="4" fontId="38" fillId="20" borderId="35" xfId="42" applyNumberFormat="1" applyFont="1" applyFill="1" applyBorder="1" applyAlignment="1">
      <alignment horizontal="right" wrapText="1"/>
    </xf>
    <xf numFmtId="4" fontId="37" fillId="20" borderId="35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left" vertical="center" wrapText="1"/>
    </xf>
    <xf numFmtId="0" fontId="24" fillId="0" borderId="14" xfId="0" quotePrefix="1" applyFont="1" applyBorder="1" applyAlignment="1">
      <alignment horizontal="center" vertical="center" wrapText="1"/>
    </xf>
    <xf numFmtId="0" fontId="26" fillId="0" borderId="33" xfId="0" applyNumberFormat="1" applyFont="1" applyFill="1" applyBorder="1" applyAlignment="1" applyProtection="1">
      <alignment horizontal="center" vertical="center"/>
    </xf>
    <xf numFmtId="0" fontId="39" fillId="0" borderId="0" xfId="42" applyFont="1" applyAlignment="1">
      <alignment horizontal="right" vertical="center"/>
    </xf>
    <xf numFmtId="0" fontId="39" fillId="0" borderId="0" xfId="42" applyFont="1" applyAlignment="1">
      <alignment horizontal="left" indent="1"/>
    </xf>
    <xf numFmtId="0" fontId="35" fillId="0" borderId="34" xfId="42" applyFont="1" applyBorder="1" applyAlignment="1">
      <alignment horizontal="left" vertical="center" wrapText="1"/>
    </xf>
    <xf numFmtId="0" fontId="35" fillId="20" borderId="35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35" fillId="0" borderId="34" xfId="42" applyFont="1" applyBorder="1" applyAlignment="1">
      <alignment vertical="center" wrapText="1"/>
    </xf>
    <xf numFmtId="0" fontId="35" fillId="20" borderId="35" xfId="42" applyFont="1" applyFill="1" applyBorder="1" applyAlignment="1">
      <alignment wrapText="1"/>
    </xf>
    <xf numFmtId="0" fontId="24" fillId="22" borderId="0" xfId="0" applyNumberFormat="1" applyFont="1" applyFill="1" applyBorder="1" applyAlignment="1" applyProtection="1"/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19" fillId="0" borderId="36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wrapText="1"/>
    </xf>
    <xf numFmtId="0" fontId="26" fillId="0" borderId="31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3" fontId="26" fillId="26" borderId="15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5" xfId="0" applyNumberFormat="1" applyFont="1" applyFill="1" applyBorder="1" applyAlignment="1">
      <alignment horizontal="right"/>
    </xf>
    <xf numFmtId="0" fontId="28" fillId="26" borderId="31" xfId="0" applyFont="1" applyFill="1" applyBorder="1" applyAlignment="1">
      <alignment horizontal="left"/>
    </xf>
    <xf numFmtId="0" fontId="18" fillId="26" borderId="14" xfId="0" applyNumberFormat="1" applyFont="1" applyFill="1" applyBorder="1" applyAlignment="1" applyProtection="1"/>
    <xf numFmtId="3" fontId="26" fillId="0" borderId="15" xfId="0" applyNumberFormat="1" applyFont="1" applyFill="1" applyBorder="1" applyAlignment="1" applyProtection="1">
      <alignment horizontal="right" wrapText="1"/>
    </xf>
    <xf numFmtId="3" fontId="26" fillId="0" borderId="15" xfId="0" applyNumberFormat="1" applyFont="1" applyBorder="1" applyAlignment="1">
      <alignment horizontal="right"/>
    </xf>
    <xf numFmtId="3" fontId="26" fillId="26" borderId="15" xfId="0" applyNumberFormat="1" applyFont="1" applyFill="1" applyBorder="1" applyAlignment="1" applyProtection="1">
      <alignment horizontal="right" wrapText="1"/>
    </xf>
    <xf numFmtId="3" fontId="26" fillId="21" borderId="31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3" fontId="26" fillId="26" borderId="31" xfId="0" quotePrefix="1" applyNumberFormat="1" applyFont="1" applyFill="1" applyBorder="1" applyAlignment="1">
      <alignment horizontal="right"/>
    </xf>
    <xf numFmtId="0" fontId="40" fillId="0" borderId="0" xfId="0" applyNumberFormat="1" applyFont="1" applyFill="1" applyBorder="1" applyAlignment="1" applyProtection="1"/>
    <xf numFmtId="3" fontId="40" fillId="0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1" fillId="0" borderId="0" xfId="0" quotePrefix="1" applyNumberFormat="1" applyFont="1" applyFill="1" applyBorder="1" applyAlignment="1" applyProtection="1">
      <alignment horizontal="left" wrapText="1"/>
    </xf>
    <xf numFmtId="0" fontId="4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41" xfId="0" applyNumberFormat="1" applyFont="1" applyFill="1" applyBorder="1" applyAlignment="1" applyProtection="1"/>
    <xf numFmtId="0" fontId="18" fillId="0" borderId="41" xfId="0" applyFont="1" applyBorder="1"/>
    <xf numFmtId="0" fontId="33" fillId="0" borderId="0" xfId="42" applyFont="1" applyAlignment="1">
      <alignment horizontal="left" indent="1"/>
    </xf>
    <xf numFmtId="0" fontId="22" fillId="0" borderId="0" xfId="0" applyNumberFormat="1" applyFont="1" applyFill="1" applyBorder="1" applyAlignment="1" applyProtection="1"/>
    <xf numFmtId="0" fontId="46" fillId="20" borderId="35" xfId="42" applyFont="1" applyFill="1" applyBorder="1" applyAlignment="1">
      <alignment horizontal="left" wrapText="1"/>
    </xf>
    <xf numFmtId="0" fontId="46" fillId="20" borderId="35" xfId="42" applyFont="1" applyFill="1" applyBorder="1" applyAlignment="1">
      <alignment horizontal="left" wrapText="1" indent="5"/>
    </xf>
    <xf numFmtId="0" fontId="46" fillId="20" borderId="35" xfId="42" applyFont="1" applyFill="1" applyBorder="1" applyAlignment="1">
      <alignment wrapText="1"/>
    </xf>
    <xf numFmtId="0" fontId="24" fillId="0" borderId="20" xfId="0" applyNumberFormat="1" applyFont="1" applyFill="1" applyBorder="1" applyAlignment="1" applyProtection="1">
      <alignment horizontal="center"/>
    </xf>
    <xf numFmtId="0" fontId="22" fillId="0" borderId="20" xfId="0" applyNumberFormat="1" applyFont="1" applyFill="1" applyBorder="1" applyAlignment="1" applyProtection="1">
      <alignment wrapText="1"/>
    </xf>
    <xf numFmtId="4" fontId="22" fillId="0" borderId="20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24" fillId="0" borderId="2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0" borderId="20" xfId="0" applyNumberFormat="1" applyFont="1" applyFill="1" applyBorder="1" applyAlignment="1" applyProtection="1">
      <alignment wrapText="1"/>
    </xf>
    <xf numFmtId="0" fontId="22" fillId="0" borderId="20" xfId="0" applyNumberFormat="1" applyFont="1" applyFill="1" applyBorder="1" applyAlignment="1" applyProtection="1">
      <alignment horizontal="center"/>
    </xf>
    <xf numFmtId="49" fontId="34" fillId="0" borderId="42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43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3" xfId="0" applyNumberFormat="1" applyFont="1" applyFill="1" applyBorder="1" applyAlignment="1" applyProtection="1">
      <alignment horizontal="left" vertical="center" shrinkToFit="1"/>
      <protection hidden="1"/>
    </xf>
    <xf numFmtId="49" fontId="34" fillId="0" borderId="0" xfId="45" applyNumberFormat="1" applyFont="1" applyFill="1" applyBorder="1" applyAlignment="1" applyProtection="1">
      <alignment horizontal="center" vertical="center" wrapText="1"/>
      <protection hidden="1"/>
    </xf>
    <xf numFmtId="0" fontId="24" fillId="0" borderId="20" xfId="0" applyNumberFormat="1" applyFont="1" applyFill="1" applyBorder="1" applyAlignment="1" applyProtection="1">
      <alignment horizontal="center" wrapText="1"/>
    </xf>
    <xf numFmtId="4" fontId="33" fillId="0" borderId="0" xfId="42" applyNumberFormat="1" applyFont="1" applyAlignment="1"/>
    <xf numFmtId="1" fontId="18" fillId="0" borderId="10" xfId="0" applyNumberFormat="1" applyFont="1" applyBorder="1" applyAlignment="1">
      <alignment horizontal="center" vertical="center" wrapText="1"/>
    </xf>
    <xf numFmtId="1" fontId="18" fillId="0" borderId="19" xfId="0" applyNumberFormat="1" applyFont="1" applyBorder="1" applyAlignment="1">
      <alignment horizontal="center" vertical="center" wrapText="1"/>
    </xf>
    <xf numFmtId="1" fontId="18" fillId="0" borderId="23" xfId="0" applyNumberFormat="1" applyFont="1" applyBorder="1" applyAlignment="1">
      <alignment horizontal="center" vertical="center" wrapText="1"/>
    </xf>
    <xf numFmtId="164" fontId="18" fillId="0" borderId="38" xfId="0" applyNumberFormat="1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 wrapText="1"/>
    </xf>
    <xf numFmtId="164" fontId="18" fillId="0" borderId="12" xfId="0" applyNumberFormat="1" applyFont="1" applyBorder="1" applyAlignment="1">
      <alignment horizontal="center" vertical="center" wrapText="1"/>
    </xf>
    <xf numFmtId="164" fontId="18" fillId="0" borderId="13" xfId="0" applyNumberFormat="1" applyFont="1" applyBorder="1" applyAlignment="1">
      <alignment horizontal="center" vertical="center" wrapText="1"/>
    </xf>
    <xf numFmtId="164" fontId="18" fillId="0" borderId="39" xfId="0" applyNumberFormat="1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164" fontId="18" fillId="0" borderId="40" xfId="0" applyNumberFormat="1" applyFont="1" applyBorder="1" applyAlignment="1">
      <alignment horizontal="center" vertical="center"/>
    </xf>
    <xf numFmtId="164" fontId="18" fillId="0" borderId="24" xfId="0" applyNumberFormat="1" applyFont="1" applyBorder="1" applyAlignment="1">
      <alignment horizontal="center" vertical="center"/>
    </xf>
    <xf numFmtId="164" fontId="18" fillId="0" borderId="25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  <xf numFmtId="164" fontId="18" fillId="0" borderId="28" xfId="0" applyNumberFormat="1" applyFont="1" applyBorder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/>
    </xf>
    <xf numFmtId="4" fontId="33" fillId="0" borderId="0" xfId="42" applyNumberFormat="1" applyFont="1" applyAlignment="1">
      <alignment horizontal="left" indent="1"/>
    </xf>
    <xf numFmtId="0" fontId="24" fillId="21" borderId="0" xfId="0" applyNumberFormat="1" applyFont="1" applyFill="1" applyBorder="1" applyAlignment="1" applyProtection="1">
      <alignment horizontal="center" vertical="center"/>
    </xf>
    <xf numFmtId="0" fontId="24" fillId="22" borderId="0" xfId="0" applyNumberFormat="1" applyFont="1" applyFill="1" applyBorder="1" applyAlignment="1" applyProtection="1">
      <alignment horizontal="center" vertical="center"/>
    </xf>
    <xf numFmtId="49" fontId="47" fillId="0" borderId="42" xfId="45" applyNumberFormat="1" applyFont="1" applyFill="1" applyBorder="1" applyAlignment="1" applyProtection="1">
      <alignment horizontal="center" vertical="center" wrapText="1"/>
      <protection hidden="1"/>
    </xf>
    <xf numFmtId="49" fontId="47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0" xfId="0" applyNumberFormat="1" applyFont="1" applyFill="1" applyBorder="1" applyAlignment="1" applyProtection="1">
      <alignment horizontal="left" vertical="center" wrapText="1"/>
    </xf>
    <xf numFmtId="49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4" fillId="21" borderId="0" xfId="0" applyNumberFormat="1" applyFont="1" applyFill="1" applyBorder="1" applyAlignment="1" applyProtection="1">
      <alignment horizontal="left" vertical="center" wrapText="1"/>
    </xf>
    <xf numFmtId="4" fontId="22" fillId="0" borderId="20" xfId="0" applyNumberFormat="1" applyFont="1" applyFill="1" applyBorder="1" applyAlignment="1" applyProtection="1">
      <alignment horizontal="center" vertical="center"/>
    </xf>
    <xf numFmtId="4" fontId="24" fillId="0" borderId="20" xfId="0" applyNumberFormat="1" applyFont="1" applyFill="1" applyBorder="1" applyAlignment="1" applyProtection="1">
      <alignment horizontal="center" vertical="center"/>
    </xf>
    <xf numFmtId="0" fontId="24" fillId="0" borderId="21" xfId="0" applyNumberFormat="1" applyFont="1" applyFill="1" applyBorder="1" applyAlignment="1" applyProtection="1">
      <alignment horizontal="center"/>
    </xf>
    <xf numFmtId="49" fontId="34" fillId="0" borderId="44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45" xfId="0" applyNumberFormat="1" applyFont="1" applyFill="1" applyBorder="1" applyAlignment="1" applyProtection="1">
      <alignment horizontal="left" vertical="center" shrinkToFit="1"/>
      <protection hidden="1"/>
    </xf>
    <xf numFmtId="49" fontId="47" fillId="0" borderId="44" xfId="0" applyNumberFormat="1" applyFont="1" applyFill="1" applyBorder="1" applyAlignment="1" applyProtection="1">
      <alignment horizontal="left" vertical="center" wrapText="1"/>
      <protection hidden="1"/>
    </xf>
    <xf numFmtId="4" fontId="24" fillId="22" borderId="0" xfId="0" applyNumberFormat="1" applyFont="1" applyFill="1" applyBorder="1" applyAlignment="1" applyProtection="1">
      <alignment horizontal="center" vertical="center"/>
    </xf>
    <xf numFmtId="49" fontId="34" fillId="0" borderId="43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20" xfId="0" applyNumberFormat="1" applyFont="1" applyFill="1" applyBorder="1" applyAlignment="1" applyProtection="1">
      <alignment horizontal="center" vertical="center"/>
    </xf>
    <xf numFmtId="4" fontId="21" fillId="0" borderId="20" xfId="0" applyNumberFormat="1" applyFont="1" applyFill="1" applyBorder="1" applyAlignment="1" applyProtection="1">
      <alignment horizontal="center" vertical="center"/>
    </xf>
    <xf numFmtId="4" fontId="20" fillId="0" borderId="20" xfId="0" applyNumberFormat="1" applyFont="1" applyFill="1" applyBorder="1" applyAlignment="1" applyProtection="1"/>
    <xf numFmtId="4" fontId="21" fillId="0" borderId="20" xfId="0" applyNumberFormat="1" applyFont="1" applyFill="1" applyBorder="1" applyAlignment="1" applyProtection="1"/>
    <xf numFmtId="4" fontId="24" fillId="21" borderId="0" xfId="0" applyNumberFormat="1" applyFont="1" applyFill="1" applyBorder="1" applyAlignment="1" applyProtection="1">
      <alignment horizontal="center" vertical="center"/>
    </xf>
    <xf numFmtId="4" fontId="31" fillId="0" borderId="0" xfId="42" applyNumberFormat="1" applyFont="1" applyAlignment="1">
      <alignment horizontal="left" indent="1"/>
    </xf>
    <xf numFmtId="4" fontId="36" fillId="0" borderId="0" xfId="42" applyNumberFormat="1" applyFont="1" applyAlignment="1">
      <alignment horizontal="left" indent="1"/>
    </xf>
    <xf numFmtId="0" fontId="26" fillId="26" borderId="31" xfId="0" applyNumberFormat="1" applyFont="1" applyFill="1" applyBorder="1" applyAlignment="1" applyProtection="1">
      <alignment horizontal="left" wrapText="1"/>
    </xf>
    <xf numFmtId="0" fontId="26" fillId="26" borderId="14" xfId="0" applyNumberFormat="1" applyFont="1" applyFill="1" applyBorder="1" applyAlignment="1" applyProtection="1">
      <alignment horizontal="left" wrapText="1"/>
    </xf>
    <xf numFmtId="0" fontId="26" fillId="26" borderId="37" xfId="0" applyNumberFormat="1" applyFont="1" applyFill="1" applyBorder="1" applyAlignment="1" applyProtection="1">
      <alignment horizontal="left" wrapText="1"/>
    </xf>
    <xf numFmtId="0" fontId="42" fillId="0" borderId="0" xfId="0" applyNumberFormat="1" applyFont="1" applyFill="1" applyBorder="1" applyAlignment="1" applyProtection="1">
      <alignment horizontal="left"/>
    </xf>
    <xf numFmtId="0" fontId="4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6" borderId="31" xfId="0" applyNumberFormat="1" applyFont="1" applyFill="1" applyBorder="1" applyAlignment="1" applyProtection="1">
      <alignment horizontal="left" wrapText="1"/>
    </xf>
    <xf numFmtId="0" fontId="29" fillId="26" borderId="14" xfId="0" applyNumberFormat="1" applyFont="1" applyFill="1" applyBorder="1" applyAlignment="1" applyProtection="1">
      <alignment wrapText="1"/>
    </xf>
    <xf numFmtId="0" fontId="18" fillId="26" borderId="14" xfId="0" applyNumberFormat="1" applyFont="1" applyFill="1" applyBorder="1" applyAlignment="1" applyProtection="1"/>
    <xf numFmtId="0" fontId="28" fillId="0" borderId="31" xfId="0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28" fillId="0" borderId="31" xfId="0" quotePrefix="1" applyFont="1" applyFill="1" applyBorder="1" applyAlignment="1">
      <alignment horizontal="left"/>
    </xf>
    <xf numFmtId="0" fontId="28" fillId="0" borderId="31" xfId="0" quotePrefix="1" applyNumberFormat="1" applyFont="1" applyFill="1" applyBorder="1" applyAlignment="1" applyProtection="1">
      <alignment horizontal="left" wrapText="1"/>
    </xf>
    <xf numFmtId="0" fontId="18" fillId="0" borderId="14" xfId="0" applyNumberFormat="1" applyFont="1" applyFill="1" applyBorder="1" applyAlignment="1" applyProtection="1">
      <alignment wrapText="1"/>
    </xf>
    <xf numFmtId="0" fontId="28" fillId="0" borderId="31" xfId="0" quotePrefix="1" applyFont="1" applyBorder="1" applyAlignment="1">
      <alignment horizontal="left"/>
    </xf>
    <xf numFmtId="0" fontId="28" fillId="26" borderId="31" xfId="0" quotePrefix="1" applyNumberFormat="1" applyFont="1" applyFill="1" applyBorder="1" applyAlignment="1" applyProtection="1">
      <alignment horizontal="left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31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37" xfId="0" applyNumberFormat="1" applyFont="1" applyFill="1" applyBorder="1" applyAlignment="1" applyProtection="1">
      <alignment horizontal="left" wrapText="1"/>
    </xf>
    <xf numFmtId="0" fontId="4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1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33" xfId="0" quotePrefix="1" applyNumberFormat="1" applyFont="1" applyFill="1" applyBorder="1" applyAlignment="1" applyProtection="1">
      <alignment horizontal="left" wrapText="1"/>
    </xf>
    <xf numFmtId="0" fontId="22" fillId="0" borderId="33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164" fontId="19" fillId="0" borderId="28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30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16</xdr:row>
      <xdr:rowOff>22860</xdr:rowOff>
    </xdr:from>
    <xdr:to>
      <xdr:col>1</xdr:col>
      <xdr:colOff>0</xdr:colOff>
      <xdr:row>18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2077" name="Line 2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30</xdr:row>
      <xdr:rowOff>22860</xdr:rowOff>
    </xdr:from>
    <xdr:to>
      <xdr:col>1</xdr:col>
      <xdr:colOff>0</xdr:colOff>
      <xdr:row>32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2079" name="Line 2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16</xdr:row>
      <xdr:rowOff>22860</xdr:rowOff>
    </xdr:from>
    <xdr:to>
      <xdr:col>0</xdr:col>
      <xdr:colOff>1089660</xdr:colOff>
      <xdr:row>18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499110"/>
          <a:ext cx="1062990" cy="1453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30</xdr:row>
      <xdr:rowOff>22860</xdr:rowOff>
    </xdr:from>
    <xdr:to>
      <xdr:col>0</xdr:col>
      <xdr:colOff>1089660</xdr:colOff>
      <xdr:row>32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499110"/>
          <a:ext cx="1062990" cy="14535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zoomScale="80" zoomScaleNormal="80" zoomScaleSheetLayoutView="70" workbookViewId="0">
      <selection activeCell="J16" sqref="J16"/>
    </sheetView>
  </sheetViews>
  <sheetFormatPr defaultColWidth="11.42578125" defaultRowHeight="12.75" x14ac:dyDescent="0.2"/>
  <cols>
    <col min="1" max="2" width="4.28515625" style="38" customWidth="1"/>
    <col min="3" max="3" width="5.5703125" style="38" customWidth="1"/>
    <col min="4" max="4" width="5.28515625" style="30" customWidth="1"/>
    <col min="5" max="5" width="44.7109375" style="38" customWidth="1"/>
    <col min="6" max="6" width="15.85546875" style="38" bestFit="1" customWidth="1"/>
    <col min="7" max="7" width="17.28515625" style="38" customWidth="1"/>
    <col min="8" max="8" width="16.7109375" style="38" customWidth="1"/>
    <col min="9" max="9" width="11.42578125" style="38"/>
    <col min="10" max="10" width="16.28515625" style="38" bestFit="1" customWidth="1"/>
    <col min="11" max="11" width="21.7109375" style="38" bestFit="1" customWidth="1"/>
    <col min="12" max="256" width="11.42578125" style="38"/>
    <col min="257" max="258" width="4.28515625" style="38" customWidth="1"/>
    <col min="259" max="259" width="5.5703125" style="38" customWidth="1"/>
    <col min="260" max="260" width="5.28515625" style="38" customWidth="1"/>
    <col min="261" max="261" width="44.7109375" style="38" customWidth="1"/>
    <col min="262" max="262" width="15.85546875" style="38" bestFit="1" customWidth="1"/>
    <col min="263" max="263" width="17.28515625" style="38" customWidth="1"/>
    <col min="264" max="264" width="16.7109375" style="38" customWidth="1"/>
    <col min="265" max="265" width="11.42578125" style="38"/>
    <col min="266" max="266" width="16.28515625" style="38" bestFit="1" customWidth="1"/>
    <col min="267" max="267" width="21.7109375" style="38" bestFit="1" customWidth="1"/>
    <col min="268" max="512" width="11.42578125" style="38"/>
    <col min="513" max="514" width="4.28515625" style="38" customWidth="1"/>
    <col min="515" max="515" width="5.5703125" style="38" customWidth="1"/>
    <col min="516" max="516" width="5.28515625" style="38" customWidth="1"/>
    <col min="517" max="517" width="44.7109375" style="38" customWidth="1"/>
    <col min="518" max="518" width="15.85546875" style="38" bestFit="1" customWidth="1"/>
    <col min="519" max="519" width="17.28515625" style="38" customWidth="1"/>
    <col min="520" max="520" width="16.7109375" style="38" customWidth="1"/>
    <col min="521" max="521" width="11.42578125" style="38"/>
    <col min="522" max="522" width="16.28515625" style="38" bestFit="1" customWidth="1"/>
    <col min="523" max="523" width="21.7109375" style="38" bestFit="1" customWidth="1"/>
    <col min="524" max="768" width="11.42578125" style="38"/>
    <col min="769" max="770" width="4.28515625" style="38" customWidth="1"/>
    <col min="771" max="771" width="5.5703125" style="38" customWidth="1"/>
    <col min="772" max="772" width="5.28515625" style="38" customWidth="1"/>
    <col min="773" max="773" width="44.7109375" style="38" customWidth="1"/>
    <col min="774" max="774" width="15.85546875" style="38" bestFit="1" customWidth="1"/>
    <col min="775" max="775" width="17.28515625" style="38" customWidth="1"/>
    <col min="776" max="776" width="16.7109375" style="38" customWidth="1"/>
    <col min="777" max="777" width="11.42578125" style="38"/>
    <col min="778" max="778" width="16.28515625" style="38" bestFit="1" customWidth="1"/>
    <col min="779" max="779" width="21.7109375" style="38" bestFit="1" customWidth="1"/>
    <col min="780" max="1024" width="11.42578125" style="38"/>
    <col min="1025" max="1026" width="4.28515625" style="38" customWidth="1"/>
    <col min="1027" max="1027" width="5.5703125" style="38" customWidth="1"/>
    <col min="1028" max="1028" width="5.28515625" style="38" customWidth="1"/>
    <col min="1029" max="1029" width="44.7109375" style="38" customWidth="1"/>
    <col min="1030" max="1030" width="15.85546875" style="38" bestFit="1" customWidth="1"/>
    <col min="1031" max="1031" width="17.28515625" style="38" customWidth="1"/>
    <col min="1032" max="1032" width="16.7109375" style="38" customWidth="1"/>
    <col min="1033" max="1033" width="11.42578125" style="38"/>
    <col min="1034" max="1034" width="16.28515625" style="38" bestFit="1" customWidth="1"/>
    <col min="1035" max="1035" width="21.7109375" style="38" bestFit="1" customWidth="1"/>
    <col min="1036" max="1280" width="11.42578125" style="38"/>
    <col min="1281" max="1282" width="4.28515625" style="38" customWidth="1"/>
    <col min="1283" max="1283" width="5.5703125" style="38" customWidth="1"/>
    <col min="1284" max="1284" width="5.28515625" style="38" customWidth="1"/>
    <col min="1285" max="1285" width="44.7109375" style="38" customWidth="1"/>
    <col min="1286" max="1286" width="15.85546875" style="38" bestFit="1" customWidth="1"/>
    <col min="1287" max="1287" width="17.28515625" style="38" customWidth="1"/>
    <col min="1288" max="1288" width="16.7109375" style="38" customWidth="1"/>
    <col min="1289" max="1289" width="11.42578125" style="38"/>
    <col min="1290" max="1290" width="16.28515625" style="38" bestFit="1" customWidth="1"/>
    <col min="1291" max="1291" width="21.7109375" style="38" bestFit="1" customWidth="1"/>
    <col min="1292" max="1536" width="11.42578125" style="38"/>
    <col min="1537" max="1538" width="4.28515625" style="38" customWidth="1"/>
    <col min="1539" max="1539" width="5.5703125" style="38" customWidth="1"/>
    <col min="1540" max="1540" width="5.28515625" style="38" customWidth="1"/>
    <col min="1541" max="1541" width="44.7109375" style="38" customWidth="1"/>
    <col min="1542" max="1542" width="15.85546875" style="38" bestFit="1" customWidth="1"/>
    <col min="1543" max="1543" width="17.28515625" style="38" customWidth="1"/>
    <col min="1544" max="1544" width="16.7109375" style="38" customWidth="1"/>
    <col min="1545" max="1545" width="11.42578125" style="38"/>
    <col min="1546" max="1546" width="16.28515625" style="38" bestFit="1" customWidth="1"/>
    <col min="1547" max="1547" width="21.7109375" style="38" bestFit="1" customWidth="1"/>
    <col min="1548" max="1792" width="11.42578125" style="38"/>
    <col min="1793" max="1794" width="4.28515625" style="38" customWidth="1"/>
    <col min="1795" max="1795" width="5.5703125" style="38" customWidth="1"/>
    <col min="1796" max="1796" width="5.28515625" style="38" customWidth="1"/>
    <col min="1797" max="1797" width="44.7109375" style="38" customWidth="1"/>
    <col min="1798" max="1798" width="15.85546875" style="38" bestFit="1" customWidth="1"/>
    <col min="1799" max="1799" width="17.28515625" style="38" customWidth="1"/>
    <col min="1800" max="1800" width="16.7109375" style="38" customWidth="1"/>
    <col min="1801" max="1801" width="11.42578125" style="38"/>
    <col min="1802" max="1802" width="16.28515625" style="38" bestFit="1" customWidth="1"/>
    <col min="1803" max="1803" width="21.7109375" style="38" bestFit="1" customWidth="1"/>
    <col min="1804" max="2048" width="11.42578125" style="38"/>
    <col min="2049" max="2050" width="4.28515625" style="38" customWidth="1"/>
    <col min="2051" max="2051" width="5.5703125" style="38" customWidth="1"/>
    <col min="2052" max="2052" width="5.28515625" style="38" customWidth="1"/>
    <col min="2053" max="2053" width="44.7109375" style="38" customWidth="1"/>
    <col min="2054" max="2054" width="15.85546875" style="38" bestFit="1" customWidth="1"/>
    <col min="2055" max="2055" width="17.28515625" style="38" customWidth="1"/>
    <col min="2056" max="2056" width="16.7109375" style="38" customWidth="1"/>
    <col min="2057" max="2057" width="11.42578125" style="38"/>
    <col min="2058" max="2058" width="16.28515625" style="38" bestFit="1" customWidth="1"/>
    <col min="2059" max="2059" width="21.7109375" style="38" bestFit="1" customWidth="1"/>
    <col min="2060" max="2304" width="11.42578125" style="38"/>
    <col min="2305" max="2306" width="4.28515625" style="38" customWidth="1"/>
    <col min="2307" max="2307" width="5.5703125" style="38" customWidth="1"/>
    <col min="2308" max="2308" width="5.28515625" style="38" customWidth="1"/>
    <col min="2309" max="2309" width="44.7109375" style="38" customWidth="1"/>
    <col min="2310" max="2310" width="15.85546875" style="38" bestFit="1" customWidth="1"/>
    <col min="2311" max="2311" width="17.28515625" style="38" customWidth="1"/>
    <col min="2312" max="2312" width="16.7109375" style="38" customWidth="1"/>
    <col min="2313" max="2313" width="11.42578125" style="38"/>
    <col min="2314" max="2314" width="16.28515625" style="38" bestFit="1" customWidth="1"/>
    <col min="2315" max="2315" width="21.7109375" style="38" bestFit="1" customWidth="1"/>
    <col min="2316" max="2560" width="11.42578125" style="38"/>
    <col min="2561" max="2562" width="4.28515625" style="38" customWidth="1"/>
    <col min="2563" max="2563" width="5.5703125" style="38" customWidth="1"/>
    <col min="2564" max="2564" width="5.28515625" style="38" customWidth="1"/>
    <col min="2565" max="2565" width="44.7109375" style="38" customWidth="1"/>
    <col min="2566" max="2566" width="15.85546875" style="38" bestFit="1" customWidth="1"/>
    <col min="2567" max="2567" width="17.28515625" style="38" customWidth="1"/>
    <col min="2568" max="2568" width="16.7109375" style="38" customWidth="1"/>
    <col min="2569" max="2569" width="11.42578125" style="38"/>
    <col min="2570" max="2570" width="16.28515625" style="38" bestFit="1" customWidth="1"/>
    <col min="2571" max="2571" width="21.7109375" style="38" bestFit="1" customWidth="1"/>
    <col min="2572" max="2816" width="11.42578125" style="38"/>
    <col min="2817" max="2818" width="4.28515625" style="38" customWidth="1"/>
    <col min="2819" max="2819" width="5.5703125" style="38" customWidth="1"/>
    <col min="2820" max="2820" width="5.28515625" style="38" customWidth="1"/>
    <col min="2821" max="2821" width="44.7109375" style="38" customWidth="1"/>
    <col min="2822" max="2822" width="15.85546875" style="38" bestFit="1" customWidth="1"/>
    <col min="2823" max="2823" width="17.28515625" style="38" customWidth="1"/>
    <col min="2824" max="2824" width="16.7109375" style="38" customWidth="1"/>
    <col min="2825" max="2825" width="11.42578125" style="38"/>
    <col min="2826" max="2826" width="16.28515625" style="38" bestFit="1" customWidth="1"/>
    <col min="2827" max="2827" width="21.7109375" style="38" bestFit="1" customWidth="1"/>
    <col min="2828" max="3072" width="11.42578125" style="38"/>
    <col min="3073" max="3074" width="4.28515625" style="38" customWidth="1"/>
    <col min="3075" max="3075" width="5.5703125" style="38" customWidth="1"/>
    <col min="3076" max="3076" width="5.28515625" style="38" customWidth="1"/>
    <col min="3077" max="3077" width="44.7109375" style="38" customWidth="1"/>
    <col min="3078" max="3078" width="15.85546875" style="38" bestFit="1" customWidth="1"/>
    <col min="3079" max="3079" width="17.28515625" style="38" customWidth="1"/>
    <col min="3080" max="3080" width="16.7109375" style="38" customWidth="1"/>
    <col min="3081" max="3081" width="11.42578125" style="38"/>
    <col min="3082" max="3082" width="16.28515625" style="38" bestFit="1" customWidth="1"/>
    <col min="3083" max="3083" width="21.7109375" style="38" bestFit="1" customWidth="1"/>
    <col min="3084" max="3328" width="11.42578125" style="38"/>
    <col min="3329" max="3330" width="4.28515625" style="38" customWidth="1"/>
    <col min="3331" max="3331" width="5.5703125" style="38" customWidth="1"/>
    <col min="3332" max="3332" width="5.28515625" style="38" customWidth="1"/>
    <col min="3333" max="3333" width="44.7109375" style="38" customWidth="1"/>
    <col min="3334" max="3334" width="15.85546875" style="38" bestFit="1" customWidth="1"/>
    <col min="3335" max="3335" width="17.28515625" style="38" customWidth="1"/>
    <col min="3336" max="3336" width="16.7109375" style="38" customWidth="1"/>
    <col min="3337" max="3337" width="11.42578125" style="38"/>
    <col min="3338" max="3338" width="16.28515625" style="38" bestFit="1" customWidth="1"/>
    <col min="3339" max="3339" width="21.7109375" style="38" bestFit="1" customWidth="1"/>
    <col min="3340" max="3584" width="11.42578125" style="38"/>
    <col min="3585" max="3586" width="4.28515625" style="38" customWidth="1"/>
    <col min="3587" max="3587" width="5.5703125" style="38" customWidth="1"/>
    <col min="3588" max="3588" width="5.28515625" style="38" customWidth="1"/>
    <col min="3589" max="3589" width="44.7109375" style="38" customWidth="1"/>
    <col min="3590" max="3590" width="15.85546875" style="38" bestFit="1" customWidth="1"/>
    <col min="3591" max="3591" width="17.28515625" style="38" customWidth="1"/>
    <col min="3592" max="3592" width="16.7109375" style="38" customWidth="1"/>
    <col min="3593" max="3593" width="11.42578125" style="38"/>
    <col min="3594" max="3594" width="16.28515625" style="38" bestFit="1" customWidth="1"/>
    <col min="3595" max="3595" width="21.7109375" style="38" bestFit="1" customWidth="1"/>
    <col min="3596" max="3840" width="11.42578125" style="38"/>
    <col min="3841" max="3842" width="4.28515625" style="38" customWidth="1"/>
    <col min="3843" max="3843" width="5.5703125" style="38" customWidth="1"/>
    <col min="3844" max="3844" width="5.28515625" style="38" customWidth="1"/>
    <col min="3845" max="3845" width="44.7109375" style="38" customWidth="1"/>
    <col min="3846" max="3846" width="15.85546875" style="38" bestFit="1" customWidth="1"/>
    <col min="3847" max="3847" width="17.28515625" style="38" customWidth="1"/>
    <col min="3848" max="3848" width="16.7109375" style="38" customWidth="1"/>
    <col min="3849" max="3849" width="11.42578125" style="38"/>
    <col min="3850" max="3850" width="16.28515625" style="38" bestFit="1" customWidth="1"/>
    <col min="3851" max="3851" width="21.7109375" style="38" bestFit="1" customWidth="1"/>
    <col min="3852" max="4096" width="11.42578125" style="38"/>
    <col min="4097" max="4098" width="4.28515625" style="38" customWidth="1"/>
    <col min="4099" max="4099" width="5.5703125" style="38" customWidth="1"/>
    <col min="4100" max="4100" width="5.28515625" style="38" customWidth="1"/>
    <col min="4101" max="4101" width="44.7109375" style="38" customWidth="1"/>
    <col min="4102" max="4102" width="15.85546875" style="38" bestFit="1" customWidth="1"/>
    <col min="4103" max="4103" width="17.28515625" style="38" customWidth="1"/>
    <col min="4104" max="4104" width="16.7109375" style="38" customWidth="1"/>
    <col min="4105" max="4105" width="11.42578125" style="38"/>
    <col min="4106" max="4106" width="16.28515625" style="38" bestFit="1" customWidth="1"/>
    <col min="4107" max="4107" width="21.7109375" style="38" bestFit="1" customWidth="1"/>
    <col min="4108" max="4352" width="11.42578125" style="38"/>
    <col min="4353" max="4354" width="4.28515625" style="38" customWidth="1"/>
    <col min="4355" max="4355" width="5.5703125" style="38" customWidth="1"/>
    <col min="4356" max="4356" width="5.28515625" style="38" customWidth="1"/>
    <col min="4357" max="4357" width="44.7109375" style="38" customWidth="1"/>
    <col min="4358" max="4358" width="15.85546875" style="38" bestFit="1" customWidth="1"/>
    <col min="4359" max="4359" width="17.28515625" style="38" customWidth="1"/>
    <col min="4360" max="4360" width="16.7109375" style="38" customWidth="1"/>
    <col min="4361" max="4361" width="11.42578125" style="38"/>
    <col min="4362" max="4362" width="16.28515625" style="38" bestFit="1" customWidth="1"/>
    <col min="4363" max="4363" width="21.7109375" style="38" bestFit="1" customWidth="1"/>
    <col min="4364" max="4608" width="11.42578125" style="38"/>
    <col min="4609" max="4610" width="4.28515625" style="38" customWidth="1"/>
    <col min="4611" max="4611" width="5.5703125" style="38" customWidth="1"/>
    <col min="4612" max="4612" width="5.28515625" style="38" customWidth="1"/>
    <col min="4613" max="4613" width="44.7109375" style="38" customWidth="1"/>
    <col min="4614" max="4614" width="15.85546875" style="38" bestFit="1" customWidth="1"/>
    <col min="4615" max="4615" width="17.28515625" style="38" customWidth="1"/>
    <col min="4616" max="4616" width="16.7109375" style="38" customWidth="1"/>
    <col min="4617" max="4617" width="11.42578125" style="38"/>
    <col min="4618" max="4618" width="16.28515625" style="38" bestFit="1" customWidth="1"/>
    <col min="4619" max="4619" width="21.7109375" style="38" bestFit="1" customWidth="1"/>
    <col min="4620" max="4864" width="11.42578125" style="38"/>
    <col min="4865" max="4866" width="4.28515625" style="38" customWidth="1"/>
    <col min="4867" max="4867" width="5.5703125" style="38" customWidth="1"/>
    <col min="4868" max="4868" width="5.28515625" style="38" customWidth="1"/>
    <col min="4869" max="4869" width="44.7109375" style="38" customWidth="1"/>
    <col min="4870" max="4870" width="15.85546875" style="38" bestFit="1" customWidth="1"/>
    <col min="4871" max="4871" width="17.28515625" style="38" customWidth="1"/>
    <col min="4872" max="4872" width="16.7109375" style="38" customWidth="1"/>
    <col min="4873" max="4873" width="11.42578125" style="38"/>
    <col min="4874" max="4874" width="16.28515625" style="38" bestFit="1" customWidth="1"/>
    <col min="4875" max="4875" width="21.7109375" style="38" bestFit="1" customWidth="1"/>
    <col min="4876" max="5120" width="11.42578125" style="38"/>
    <col min="5121" max="5122" width="4.28515625" style="38" customWidth="1"/>
    <col min="5123" max="5123" width="5.5703125" style="38" customWidth="1"/>
    <col min="5124" max="5124" width="5.28515625" style="38" customWidth="1"/>
    <col min="5125" max="5125" width="44.7109375" style="38" customWidth="1"/>
    <col min="5126" max="5126" width="15.85546875" style="38" bestFit="1" customWidth="1"/>
    <col min="5127" max="5127" width="17.28515625" style="38" customWidth="1"/>
    <col min="5128" max="5128" width="16.7109375" style="38" customWidth="1"/>
    <col min="5129" max="5129" width="11.42578125" style="38"/>
    <col min="5130" max="5130" width="16.28515625" style="38" bestFit="1" customWidth="1"/>
    <col min="5131" max="5131" width="21.7109375" style="38" bestFit="1" customWidth="1"/>
    <col min="5132" max="5376" width="11.42578125" style="38"/>
    <col min="5377" max="5378" width="4.28515625" style="38" customWidth="1"/>
    <col min="5379" max="5379" width="5.5703125" style="38" customWidth="1"/>
    <col min="5380" max="5380" width="5.28515625" style="38" customWidth="1"/>
    <col min="5381" max="5381" width="44.7109375" style="38" customWidth="1"/>
    <col min="5382" max="5382" width="15.85546875" style="38" bestFit="1" customWidth="1"/>
    <col min="5383" max="5383" width="17.28515625" style="38" customWidth="1"/>
    <col min="5384" max="5384" width="16.7109375" style="38" customWidth="1"/>
    <col min="5385" max="5385" width="11.42578125" style="38"/>
    <col min="5386" max="5386" width="16.28515625" style="38" bestFit="1" customWidth="1"/>
    <col min="5387" max="5387" width="21.7109375" style="38" bestFit="1" customWidth="1"/>
    <col min="5388" max="5632" width="11.42578125" style="38"/>
    <col min="5633" max="5634" width="4.28515625" style="38" customWidth="1"/>
    <col min="5635" max="5635" width="5.5703125" style="38" customWidth="1"/>
    <col min="5636" max="5636" width="5.28515625" style="38" customWidth="1"/>
    <col min="5637" max="5637" width="44.7109375" style="38" customWidth="1"/>
    <col min="5638" max="5638" width="15.85546875" style="38" bestFit="1" customWidth="1"/>
    <col min="5639" max="5639" width="17.28515625" style="38" customWidth="1"/>
    <col min="5640" max="5640" width="16.7109375" style="38" customWidth="1"/>
    <col min="5641" max="5641" width="11.42578125" style="38"/>
    <col min="5642" max="5642" width="16.28515625" style="38" bestFit="1" customWidth="1"/>
    <col min="5643" max="5643" width="21.7109375" style="38" bestFit="1" customWidth="1"/>
    <col min="5644" max="5888" width="11.42578125" style="38"/>
    <col min="5889" max="5890" width="4.28515625" style="38" customWidth="1"/>
    <col min="5891" max="5891" width="5.5703125" style="38" customWidth="1"/>
    <col min="5892" max="5892" width="5.28515625" style="38" customWidth="1"/>
    <col min="5893" max="5893" width="44.7109375" style="38" customWidth="1"/>
    <col min="5894" max="5894" width="15.85546875" style="38" bestFit="1" customWidth="1"/>
    <col min="5895" max="5895" width="17.28515625" style="38" customWidth="1"/>
    <col min="5896" max="5896" width="16.7109375" style="38" customWidth="1"/>
    <col min="5897" max="5897" width="11.42578125" style="38"/>
    <col min="5898" max="5898" width="16.28515625" style="38" bestFit="1" customWidth="1"/>
    <col min="5899" max="5899" width="21.7109375" style="38" bestFit="1" customWidth="1"/>
    <col min="5900" max="6144" width="11.42578125" style="38"/>
    <col min="6145" max="6146" width="4.28515625" style="38" customWidth="1"/>
    <col min="6147" max="6147" width="5.5703125" style="38" customWidth="1"/>
    <col min="6148" max="6148" width="5.28515625" style="38" customWidth="1"/>
    <col min="6149" max="6149" width="44.7109375" style="38" customWidth="1"/>
    <col min="6150" max="6150" width="15.85546875" style="38" bestFit="1" customWidth="1"/>
    <col min="6151" max="6151" width="17.28515625" style="38" customWidth="1"/>
    <col min="6152" max="6152" width="16.7109375" style="38" customWidth="1"/>
    <col min="6153" max="6153" width="11.42578125" style="38"/>
    <col min="6154" max="6154" width="16.28515625" style="38" bestFit="1" customWidth="1"/>
    <col min="6155" max="6155" width="21.7109375" style="38" bestFit="1" customWidth="1"/>
    <col min="6156" max="6400" width="11.42578125" style="38"/>
    <col min="6401" max="6402" width="4.28515625" style="38" customWidth="1"/>
    <col min="6403" max="6403" width="5.5703125" style="38" customWidth="1"/>
    <col min="6404" max="6404" width="5.28515625" style="38" customWidth="1"/>
    <col min="6405" max="6405" width="44.7109375" style="38" customWidth="1"/>
    <col min="6406" max="6406" width="15.85546875" style="38" bestFit="1" customWidth="1"/>
    <col min="6407" max="6407" width="17.28515625" style="38" customWidth="1"/>
    <col min="6408" max="6408" width="16.7109375" style="38" customWidth="1"/>
    <col min="6409" max="6409" width="11.42578125" style="38"/>
    <col min="6410" max="6410" width="16.28515625" style="38" bestFit="1" customWidth="1"/>
    <col min="6411" max="6411" width="21.7109375" style="38" bestFit="1" customWidth="1"/>
    <col min="6412" max="6656" width="11.42578125" style="38"/>
    <col min="6657" max="6658" width="4.28515625" style="38" customWidth="1"/>
    <col min="6659" max="6659" width="5.5703125" style="38" customWidth="1"/>
    <col min="6660" max="6660" width="5.28515625" style="38" customWidth="1"/>
    <col min="6661" max="6661" width="44.7109375" style="38" customWidth="1"/>
    <col min="6662" max="6662" width="15.85546875" style="38" bestFit="1" customWidth="1"/>
    <col min="6663" max="6663" width="17.28515625" style="38" customWidth="1"/>
    <col min="6664" max="6664" width="16.7109375" style="38" customWidth="1"/>
    <col min="6665" max="6665" width="11.42578125" style="38"/>
    <col min="6666" max="6666" width="16.28515625" style="38" bestFit="1" customWidth="1"/>
    <col min="6667" max="6667" width="21.7109375" style="38" bestFit="1" customWidth="1"/>
    <col min="6668" max="6912" width="11.42578125" style="38"/>
    <col min="6913" max="6914" width="4.28515625" style="38" customWidth="1"/>
    <col min="6915" max="6915" width="5.5703125" style="38" customWidth="1"/>
    <col min="6916" max="6916" width="5.28515625" style="38" customWidth="1"/>
    <col min="6917" max="6917" width="44.7109375" style="38" customWidth="1"/>
    <col min="6918" max="6918" width="15.85546875" style="38" bestFit="1" customWidth="1"/>
    <col min="6919" max="6919" width="17.28515625" style="38" customWidth="1"/>
    <col min="6920" max="6920" width="16.7109375" style="38" customWidth="1"/>
    <col min="6921" max="6921" width="11.42578125" style="38"/>
    <col min="6922" max="6922" width="16.28515625" style="38" bestFit="1" customWidth="1"/>
    <col min="6923" max="6923" width="21.7109375" style="38" bestFit="1" customWidth="1"/>
    <col min="6924" max="7168" width="11.42578125" style="38"/>
    <col min="7169" max="7170" width="4.28515625" style="38" customWidth="1"/>
    <col min="7171" max="7171" width="5.5703125" style="38" customWidth="1"/>
    <col min="7172" max="7172" width="5.28515625" style="38" customWidth="1"/>
    <col min="7173" max="7173" width="44.7109375" style="38" customWidth="1"/>
    <col min="7174" max="7174" width="15.85546875" style="38" bestFit="1" customWidth="1"/>
    <col min="7175" max="7175" width="17.28515625" style="38" customWidth="1"/>
    <col min="7176" max="7176" width="16.7109375" style="38" customWidth="1"/>
    <col min="7177" max="7177" width="11.42578125" style="38"/>
    <col min="7178" max="7178" width="16.28515625" style="38" bestFit="1" customWidth="1"/>
    <col min="7179" max="7179" width="21.7109375" style="38" bestFit="1" customWidth="1"/>
    <col min="7180" max="7424" width="11.42578125" style="38"/>
    <col min="7425" max="7426" width="4.28515625" style="38" customWidth="1"/>
    <col min="7427" max="7427" width="5.5703125" style="38" customWidth="1"/>
    <col min="7428" max="7428" width="5.28515625" style="38" customWidth="1"/>
    <col min="7429" max="7429" width="44.7109375" style="38" customWidth="1"/>
    <col min="7430" max="7430" width="15.85546875" style="38" bestFit="1" customWidth="1"/>
    <col min="7431" max="7431" width="17.28515625" style="38" customWidth="1"/>
    <col min="7432" max="7432" width="16.7109375" style="38" customWidth="1"/>
    <col min="7433" max="7433" width="11.42578125" style="38"/>
    <col min="7434" max="7434" width="16.28515625" style="38" bestFit="1" customWidth="1"/>
    <col min="7435" max="7435" width="21.7109375" style="38" bestFit="1" customWidth="1"/>
    <col min="7436" max="7680" width="11.42578125" style="38"/>
    <col min="7681" max="7682" width="4.28515625" style="38" customWidth="1"/>
    <col min="7683" max="7683" width="5.5703125" style="38" customWidth="1"/>
    <col min="7684" max="7684" width="5.28515625" style="38" customWidth="1"/>
    <col min="7685" max="7685" width="44.7109375" style="38" customWidth="1"/>
    <col min="7686" max="7686" width="15.85546875" style="38" bestFit="1" customWidth="1"/>
    <col min="7687" max="7687" width="17.28515625" style="38" customWidth="1"/>
    <col min="7688" max="7688" width="16.7109375" style="38" customWidth="1"/>
    <col min="7689" max="7689" width="11.42578125" style="38"/>
    <col min="7690" max="7690" width="16.28515625" style="38" bestFit="1" customWidth="1"/>
    <col min="7691" max="7691" width="21.7109375" style="38" bestFit="1" customWidth="1"/>
    <col min="7692" max="7936" width="11.42578125" style="38"/>
    <col min="7937" max="7938" width="4.28515625" style="38" customWidth="1"/>
    <col min="7939" max="7939" width="5.5703125" style="38" customWidth="1"/>
    <col min="7940" max="7940" width="5.28515625" style="38" customWidth="1"/>
    <col min="7941" max="7941" width="44.7109375" style="38" customWidth="1"/>
    <col min="7942" max="7942" width="15.85546875" style="38" bestFit="1" customWidth="1"/>
    <col min="7943" max="7943" width="17.28515625" style="38" customWidth="1"/>
    <col min="7944" max="7944" width="16.7109375" style="38" customWidth="1"/>
    <col min="7945" max="7945" width="11.42578125" style="38"/>
    <col min="7946" max="7946" width="16.28515625" style="38" bestFit="1" customWidth="1"/>
    <col min="7947" max="7947" width="21.7109375" style="38" bestFit="1" customWidth="1"/>
    <col min="7948" max="8192" width="11.42578125" style="38"/>
    <col min="8193" max="8194" width="4.28515625" style="38" customWidth="1"/>
    <col min="8195" max="8195" width="5.5703125" style="38" customWidth="1"/>
    <col min="8196" max="8196" width="5.28515625" style="38" customWidth="1"/>
    <col min="8197" max="8197" width="44.7109375" style="38" customWidth="1"/>
    <col min="8198" max="8198" width="15.85546875" style="38" bestFit="1" customWidth="1"/>
    <col min="8199" max="8199" width="17.28515625" style="38" customWidth="1"/>
    <col min="8200" max="8200" width="16.7109375" style="38" customWidth="1"/>
    <col min="8201" max="8201" width="11.42578125" style="38"/>
    <col min="8202" max="8202" width="16.28515625" style="38" bestFit="1" customWidth="1"/>
    <col min="8203" max="8203" width="21.7109375" style="38" bestFit="1" customWidth="1"/>
    <col min="8204" max="8448" width="11.42578125" style="38"/>
    <col min="8449" max="8450" width="4.28515625" style="38" customWidth="1"/>
    <col min="8451" max="8451" width="5.5703125" style="38" customWidth="1"/>
    <col min="8452" max="8452" width="5.28515625" style="38" customWidth="1"/>
    <col min="8453" max="8453" width="44.7109375" style="38" customWidth="1"/>
    <col min="8454" max="8454" width="15.85546875" style="38" bestFit="1" customWidth="1"/>
    <col min="8455" max="8455" width="17.28515625" style="38" customWidth="1"/>
    <col min="8456" max="8456" width="16.7109375" style="38" customWidth="1"/>
    <col min="8457" max="8457" width="11.42578125" style="38"/>
    <col min="8458" max="8458" width="16.28515625" style="38" bestFit="1" customWidth="1"/>
    <col min="8459" max="8459" width="21.7109375" style="38" bestFit="1" customWidth="1"/>
    <col min="8460" max="8704" width="11.42578125" style="38"/>
    <col min="8705" max="8706" width="4.28515625" style="38" customWidth="1"/>
    <col min="8707" max="8707" width="5.5703125" style="38" customWidth="1"/>
    <col min="8708" max="8708" width="5.28515625" style="38" customWidth="1"/>
    <col min="8709" max="8709" width="44.7109375" style="38" customWidth="1"/>
    <col min="8710" max="8710" width="15.85546875" style="38" bestFit="1" customWidth="1"/>
    <col min="8711" max="8711" width="17.28515625" style="38" customWidth="1"/>
    <col min="8712" max="8712" width="16.7109375" style="38" customWidth="1"/>
    <col min="8713" max="8713" width="11.42578125" style="38"/>
    <col min="8714" max="8714" width="16.28515625" style="38" bestFit="1" customWidth="1"/>
    <col min="8715" max="8715" width="21.7109375" style="38" bestFit="1" customWidth="1"/>
    <col min="8716" max="8960" width="11.42578125" style="38"/>
    <col min="8961" max="8962" width="4.28515625" style="38" customWidth="1"/>
    <col min="8963" max="8963" width="5.5703125" style="38" customWidth="1"/>
    <col min="8964" max="8964" width="5.28515625" style="38" customWidth="1"/>
    <col min="8965" max="8965" width="44.7109375" style="38" customWidth="1"/>
    <col min="8966" max="8966" width="15.85546875" style="38" bestFit="1" customWidth="1"/>
    <col min="8967" max="8967" width="17.28515625" style="38" customWidth="1"/>
    <col min="8968" max="8968" width="16.7109375" style="38" customWidth="1"/>
    <col min="8969" max="8969" width="11.42578125" style="38"/>
    <col min="8970" max="8970" width="16.28515625" style="38" bestFit="1" customWidth="1"/>
    <col min="8971" max="8971" width="21.7109375" style="38" bestFit="1" customWidth="1"/>
    <col min="8972" max="9216" width="11.42578125" style="38"/>
    <col min="9217" max="9218" width="4.28515625" style="38" customWidth="1"/>
    <col min="9219" max="9219" width="5.5703125" style="38" customWidth="1"/>
    <col min="9220" max="9220" width="5.28515625" style="38" customWidth="1"/>
    <col min="9221" max="9221" width="44.7109375" style="38" customWidth="1"/>
    <col min="9222" max="9222" width="15.85546875" style="38" bestFit="1" customWidth="1"/>
    <col min="9223" max="9223" width="17.28515625" style="38" customWidth="1"/>
    <col min="9224" max="9224" width="16.7109375" style="38" customWidth="1"/>
    <col min="9225" max="9225" width="11.42578125" style="38"/>
    <col min="9226" max="9226" width="16.28515625" style="38" bestFit="1" customWidth="1"/>
    <col min="9227" max="9227" width="21.7109375" style="38" bestFit="1" customWidth="1"/>
    <col min="9228" max="9472" width="11.42578125" style="38"/>
    <col min="9473" max="9474" width="4.28515625" style="38" customWidth="1"/>
    <col min="9475" max="9475" width="5.5703125" style="38" customWidth="1"/>
    <col min="9476" max="9476" width="5.28515625" style="38" customWidth="1"/>
    <col min="9477" max="9477" width="44.7109375" style="38" customWidth="1"/>
    <col min="9478" max="9478" width="15.85546875" style="38" bestFit="1" customWidth="1"/>
    <col min="9479" max="9479" width="17.28515625" style="38" customWidth="1"/>
    <col min="9480" max="9480" width="16.7109375" style="38" customWidth="1"/>
    <col min="9481" max="9481" width="11.42578125" style="38"/>
    <col min="9482" max="9482" width="16.28515625" style="38" bestFit="1" customWidth="1"/>
    <col min="9483" max="9483" width="21.7109375" style="38" bestFit="1" customWidth="1"/>
    <col min="9484" max="9728" width="11.42578125" style="38"/>
    <col min="9729" max="9730" width="4.28515625" style="38" customWidth="1"/>
    <col min="9731" max="9731" width="5.5703125" style="38" customWidth="1"/>
    <col min="9732" max="9732" width="5.28515625" style="38" customWidth="1"/>
    <col min="9733" max="9733" width="44.7109375" style="38" customWidth="1"/>
    <col min="9734" max="9734" width="15.85546875" style="38" bestFit="1" customWidth="1"/>
    <col min="9735" max="9735" width="17.28515625" style="38" customWidth="1"/>
    <col min="9736" max="9736" width="16.7109375" style="38" customWidth="1"/>
    <col min="9737" max="9737" width="11.42578125" style="38"/>
    <col min="9738" max="9738" width="16.28515625" style="38" bestFit="1" customWidth="1"/>
    <col min="9739" max="9739" width="21.7109375" style="38" bestFit="1" customWidth="1"/>
    <col min="9740" max="9984" width="11.42578125" style="38"/>
    <col min="9985" max="9986" width="4.28515625" style="38" customWidth="1"/>
    <col min="9987" max="9987" width="5.5703125" style="38" customWidth="1"/>
    <col min="9988" max="9988" width="5.28515625" style="38" customWidth="1"/>
    <col min="9989" max="9989" width="44.7109375" style="38" customWidth="1"/>
    <col min="9990" max="9990" width="15.85546875" style="38" bestFit="1" customWidth="1"/>
    <col min="9991" max="9991" width="17.28515625" style="38" customWidth="1"/>
    <col min="9992" max="9992" width="16.7109375" style="38" customWidth="1"/>
    <col min="9993" max="9993" width="11.42578125" style="38"/>
    <col min="9994" max="9994" width="16.28515625" style="38" bestFit="1" customWidth="1"/>
    <col min="9995" max="9995" width="21.7109375" style="38" bestFit="1" customWidth="1"/>
    <col min="9996" max="10240" width="11.42578125" style="38"/>
    <col min="10241" max="10242" width="4.28515625" style="38" customWidth="1"/>
    <col min="10243" max="10243" width="5.5703125" style="38" customWidth="1"/>
    <col min="10244" max="10244" width="5.28515625" style="38" customWidth="1"/>
    <col min="10245" max="10245" width="44.7109375" style="38" customWidth="1"/>
    <col min="10246" max="10246" width="15.85546875" style="38" bestFit="1" customWidth="1"/>
    <col min="10247" max="10247" width="17.28515625" style="38" customWidth="1"/>
    <col min="10248" max="10248" width="16.7109375" style="38" customWidth="1"/>
    <col min="10249" max="10249" width="11.42578125" style="38"/>
    <col min="10250" max="10250" width="16.28515625" style="38" bestFit="1" customWidth="1"/>
    <col min="10251" max="10251" width="21.7109375" style="38" bestFit="1" customWidth="1"/>
    <col min="10252" max="10496" width="11.42578125" style="38"/>
    <col min="10497" max="10498" width="4.28515625" style="38" customWidth="1"/>
    <col min="10499" max="10499" width="5.5703125" style="38" customWidth="1"/>
    <col min="10500" max="10500" width="5.28515625" style="38" customWidth="1"/>
    <col min="10501" max="10501" width="44.7109375" style="38" customWidth="1"/>
    <col min="10502" max="10502" width="15.85546875" style="38" bestFit="1" customWidth="1"/>
    <col min="10503" max="10503" width="17.28515625" style="38" customWidth="1"/>
    <col min="10504" max="10504" width="16.7109375" style="38" customWidth="1"/>
    <col min="10505" max="10505" width="11.42578125" style="38"/>
    <col min="10506" max="10506" width="16.28515625" style="38" bestFit="1" customWidth="1"/>
    <col min="10507" max="10507" width="21.7109375" style="38" bestFit="1" customWidth="1"/>
    <col min="10508" max="10752" width="11.42578125" style="38"/>
    <col min="10753" max="10754" width="4.28515625" style="38" customWidth="1"/>
    <col min="10755" max="10755" width="5.5703125" style="38" customWidth="1"/>
    <col min="10756" max="10756" width="5.28515625" style="38" customWidth="1"/>
    <col min="10757" max="10757" width="44.7109375" style="38" customWidth="1"/>
    <col min="10758" max="10758" width="15.85546875" style="38" bestFit="1" customWidth="1"/>
    <col min="10759" max="10759" width="17.28515625" style="38" customWidth="1"/>
    <col min="10760" max="10760" width="16.7109375" style="38" customWidth="1"/>
    <col min="10761" max="10761" width="11.42578125" style="38"/>
    <col min="10762" max="10762" width="16.28515625" style="38" bestFit="1" customWidth="1"/>
    <col min="10763" max="10763" width="21.7109375" style="38" bestFit="1" customWidth="1"/>
    <col min="10764" max="11008" width="11.42578125" style="38"/>
    <col min="11009" max="11010" width="4.28515625" style="38" customWidth="1"/>
    <col min="11011" max="11011" width="5.5703125" style="38" customWidth="1"/>
    <col min="11012" max="11012" width="5.28515625" style="38" customWidth="1"/>
    <col min="11013" max="11013" width="44.7109375" style="38" customWidth="1"/>
    <col min="11014" max="11014" width="15.85546875" style="38" bestFit="1" customWidth="1"/>
    <col min="11015" max="11015" width="17.28515625" style="38" customWidth="1"/>
    <col min="11016" max="11016" width="16.7109375" style="38" customWidth="1"/>
    <col min="11017" max="11017" width="11.42578125" style="38"/>
    <col min="11018" max="11018" width="16.28515625" style="38" bestFit="1" customWidth="1"/>
    <col min="11019" max="11019" width="21.7109375" style="38" bestFit="1" customWidth="1"/>
    <col min="11020" max="11264" width="11.42578125" style="38"/>
    <col min="11265" max="11266" width="4.28515625" style="38" customWidth="1"/>
    <col min="11267" max="11267" width="5.5703125" style="38" customWidth="1"/>
    <col min="11268" max="11268" width="5.28515625" style="38" customWidth="1"/>
    <col min="11269" max="11269" width="44.7109375" style="38" customWidth="1"/>
    <col min="11270" max="11270" width="15.85546875" style="38" bestFit="1" customWidth="1"/>
    <col min="11271" max="11271" width="17.28515625" style="38" customWidth="1"/>
    <col min="11272" max="11272" width="16.7109375" style="38" customWidth="1"/>
    <col min="11273" max="11273" width="11.42578125" style="38"/>
    <col min="11274" max="11274" width="16.28515625" style="38" bestFit="1" customWidth="1"/>
    <col min="11275" max="11275" width="21.7109375" style="38" bestFit="1" customWidth="1"/>
    <col min="11276" max="11520" width="11.42578125" style="38"/>
    <col min="11521" max="11522" width="4.28515625" style="38" customWidth="1"/>
    <col min="11523" max="11523" width="5.5703125" style="38" customWidth="1"/>
    <col min="11524" max="11524" width="5.28515625" style="38" customWidth="1"/>
    <col min="11525" max="11525" width="44.7109375" style="38" customWidth="1"/>
    <col min="11526" max="11526" width="15.85546875" style="38" bestFit="1" customWidth="1"/>
    <col min="11527" max="11527" width="17.28515625" style="38" customWidth="1"/>
    <col min="11528" max="11528" width="16.7109375" style="38" customWidth="1"/>
    <col min="11529" max="11529" width="11.42578125" style="38"/>
    <col min="11530" max="11530" width="16.28515625" style="38" bestFit="1" customWidth="1"/>
    <col min="11531" max="11531" width="21.7109375" style="38" bestFit="1" customWidth="1"/>
    <col min="11532" max="11776" width="11.42578125" style="38"/>
    <col min="11777" max="11778" width="4.28515625" style="38" customWidth="1"/>
    <col min="11779" max="11779" width="5.5703125" style="38" customWidth="1"/>
    <col min="11780" max="11780" width="5.28515625" style="38" customWidth="1"/>
    <col min="11781" max="11781" width="44.7109375" style="38" customWidth="1"/>
    <col min="11782" max="11782" width="15.85546875" style="38" bestFit="1" customWidth="1"/>
    <col min="11783" max="11783" width="17.28515625" style="38" customWidth="1"/>
    <col min="11784" max="11784" width="16.7109375" style="38" customWidth="1"/>
    <col min="11785" max="11785" width="11.42578125" style="38"/>
    <col min="11786" max="11786" width="16.28515625" style="38" bestFit="1" customWidth="1"/>
    <col min="11787" max="11787" width="21.7109375" style="38" bestFit="1" customWidth="1"/>
    <col min="11788" max="12032" width="11.42578125" style="38"/>
    <col min="12033" max="12034" width="4.28515625" style="38" customWidth="1"/>
    <col min="12035" max="12035" width="5.5703125" style="38" customWidth="1"/>
    <col min="12036" max="12036" width="5.28515625" style="38" customWidth="1"/>
    <col min="12037" max="12037" width="44.7109375" style="38" customWidth="1"/>
    <col min="12038" max="12038" width="15.85546875" style="38" bestFit="1" customWidth="1"/>
    <col min="12039" max="12039" width="17.28515625" style="38" customWidth="1"/>
    <col min="12040" max="12040" width="16.7109375" style="38" customWidth="1"/>
    <col min="12041" max="12041" width="11.42578125" style="38"/>
    <col min="12042" max="12042" width="16.28515625" style="38" bestFit="1" customWidth="1"/>
    <col min="12043" max="12043" width="21.7109375" style="38" bestFit="1" customWidth="1"/>
    <col min="12044" max="12288" width="11.42578125" style="38"/>
    <col min="12289" max="12290" width="4.28515625" style="38" customWidth="1"/>
    <col min="12291" max="12291" width="5.5703125" style="38" customWidth="1"/>
    <col min="12292" max="12292" width="5.28515625" style="38" customWidth="1"/>
    <col min="12293" max="12293" width="44.7109375" style="38" customWidth="1"/>
    <col min="12294" max="12294" width="15.85546875" style="38" bestFit="1" customWidth="1"/>
    <col min="12295" max="12295" width="17.28515625" style="38" customWidth="1"/>
    <col min="12296" max="12296" width="16.7109375" style="38" customWidth="1"/>
    <col min="12297" max="12297" width="11.42578125" style="38"/>
    <col min="12298" max="12298" width="16.28515625" style="38" bestFit="1" customWidth="1"/>
    <col min="12299" max="12299" width="21.7109375" style="38" bestFit="1" customWidth="1"/>
    <col min="12300" max="12544" width="11.42578125" style="38"/>
    <col min="12545" max="12546" width="4.28515625" style="38" customWidth="1"/>
    <col min="12547" max="12547" width="5.5703125" style="38" customWidth="1"/>
    <col min="12548" max="12548" width="5.28515625" style="38" customWidth="1"/>
    <col min="12549" max="12549" width="44.7109375" style="38" customWidth="1"/>
    <col min="12550" max="12550" width="15.85546875" style="38" bestFit="1" customWidth="1"/>
    <col min="12551" max="12551" width="17.28515625" style="38" customWidth="1"/>
    <col min="12552" max="12552" width="16.7109375" style="38" customWidth="1"/>
    <col min="12553" max="12553" width="11.42578125" style="38"/>
    <col min="12554" max="12554" width="16.28515625" style="38" bestFit="1" customWidth="1"/>
    <col min="12555" max="12555" width="21.7109375" style="38" bestFit="1" customWidth="1"/>
    <col min="12556" max="12800" width="11.42578125" style="38"/>
    <col min="12801" max="12802" width="4.28515625" style="38" customWidth="1"/>
    <col min="12803" max="12803" width="5.5703125" style="38" customWidth="1"/>
    <col min="12804" max="12804" width="5.28515625" style="38" customWidth="1"/>
    <col min="12805" max="12805" width="44.7109375" style="38" customWidth="1"/>
    <col min="12806" max="12806" width="15.85546875" style="38" bestFit="1" customWidth="1"/>
    <col min="12807" max="12807" width="17.28515625" style="38" customWidth="1"/>
    <col min="12808" max="12808" width="16.7109375" style="38" customWidth="1"/>
    <col min="12809" max="12809" width="11.42578125" style="38"/>
    <col min="12810" max="12810" width="16.28515625" style="38" bestFit="1" customWidth="1"/>
    <col min="12811" max="12811" width="21.7109375" style="38" bestFit="1" customWidth="1"/>
    <col min="12812" max="13056" width="11.42578125" style="38"/>
    <col min="13057" max="13058" width="4.28515625" style="38" customWidth="1"/>
    <col min="13059" max="13059" width="5.5703125" style="38" customWidth="1"/>
    <col min="13060" max="13060" width="5.28515625" style="38" customWidth="1"/>
    <col min="13061" max="13061" width="44.7109375" style="38" customWidth="1"/>
    <col min="13062" max="13062" width="15.85546875" style="38" bestFit="1" customWidth="1"/>
    <col min="13063" max="13063" width="17.28515625" style="38" customWidth="1"/>
    <col min="13064" max="13064" width="16.7109375" style="38" customWidth="1"/>
    <col min="13065" max="13065" width="11.42578125" style="38"/>
    <col min="13066" max="13066" width="16.28515625" style="38" bestFit="1" customWidth="1"/>
    <col min="13067" max="13067" width="21.7109375" style="38" bestFit="1" customWidth="1"/>
    <col min="13068" max="13312" width="11.42578125" style="38"/>
    <col min="13313" max="13314" width="4.28515625" style="38" customWidth="1"/>
    <col min="13315" max="13315" width="5.5703125" style="38" customWidth="1"/>
    <col min="13316" max="13316" width="5.28515625" style="38" customWidth="1"/>
    <col min="13317" max="13317" width="44.7109375" style="38" customWidth="1"/>
    <col min="13318" max="13318" width="15.85546875" style="38" bestFit="1" customWidth="1"/>
    <col min="13319" max="13319" width="17.28515625" style="38" customWidth="1"/>
    <col min="13320" max="13320" width="16.7109375" style="38" customWidth="1"/>
    <col min="13321" max="13321" width="11.42578125" style="38"/>
    <col min="13322" max="13322" width="16.28515625" style="38" bestFit="1" customWidth="1"/>
    <col min="13323" max="13323" width="21.7109375" style="38" bestFit="1" customWidth="1"/>
    <col min="13324" max="13568" width="11.42578125" style="38"/>
    <col min="13569" max="13570" width="4.28515625" style="38" customWidth="1"/>
    <col min="13571" max="13571" width="5.5703125" style="38" customWidth="1"/>
    <col min="13572" max="13572" width="5.28515625" style="38" customWidth="1"/>
    <col min="13573" max="13573" width="44.7109375" style="38" customWidth="1"/>
    <col min="13574" max="13574" width="15.85546875" style="38" bestFit="1" customWidth="1"/>
    <col min="13575" max="13575" width="17.28515625" style="38" customWidth="1"/>
    <col min="13576" max="13576" width="16.7109375" style="38" customWidth="1"/>
    <col min="13577" max="13577" width="11.42578125" style="38"/>
    <col min="13578" max="13578" width="16.28515625" style="38" bestFit="1" customWidth="1"/>
    <col min="13579" max="13579" width="21.7109375" style="38" bestFit="1" customWidth="1"/>
    <col min="13580" max="13824" width="11.42578125" style="38"/>
    <col min="13825" max="13826" width="4.28515625" style="38" customWidth="1"/>
    <col min="13827" max="13827" width="5.5703125" style="38" customWidth="1"/>
    <col min="13828" max="13828" width="5.28515625" style="38" customWidth="1"/>
    <col min="13829" max="13829" width="44.7109375" style="38" customWidth="1"/>
    <col min="13830" max="13830" width="15.85546875" style="38" bestFit="1" customWidth="1"/>
    <col min="13831" max="13831" width="17.28515625" style="38" customWidth="1"/>
    <col min="13832" max="13832" width="16.7109375" style="38" customWidth="1"/>
    <col min="13833" max="13833" width="11.42578125" style="38"/>
    <col min="13834" max="13834" width="16.28515625" style="38" bestFit="1" customWidth="1"/>
    <col min="13835" max="13835" width="21.7109375" style="38" bestFit="1" customWidth="1"/>
    <col min="13836" max="14080" width="11.42578125" style="38"/>
    <col min="14081" max="14082" width="4.28515625" style="38" customWidth="1"/>
    <col min="14083" max="14083" width="5.5703125" style="38" customWidth="1"/>
    <col min="14084" max="14084" width="5.28515625" style="38" customWidth="1"/>
    <col min="14085" max="14085" width="44.7109375" style="38" customWidth="1"/>
    <col min="14086" max="14086" width="15.85546875" style="38" bestFit="1" customWidth="1"/>
    <col min="14087" max="14087" width="17.28515625" style="38" customWidth="1"/>
    <col min="14088" max="14088" width="16.7109375" style="38" customWidth="1"/>
    <col min="14089" max="14089" width="11.42578125" style="38"/>
    <col min="14090" max="14090" width="16.28515625" style="38" bestFit="1" customWidth="1"/>
    <col min="14091" max="14091" width="21.7109375" style="38" bestFit="1" customWidth="1"/>
    <col min="14092" max="14336" width="11.42578125" style="38"/>
    <col min="14337" max="14338" width="4.28515625" style="38" customWidth="1"/>
    <col min="14339" max="14339" width="5.5703125" style="38" customWidth="1"/>
    <col min="14340" max="14340" width="5.28515625" style="38" customWidth="1"/>
    <col min="14341" max="14341" width="44.7109375" style="38" customWidth="1"/>
    <col min="14342" max="14342" width="15.85546875" style="38" bestFit="1" customWidth="1"/>
    <col min="14343" max="14343" width="17.28515625" style="38" customWidth="1"/>
    <col min="14344" max="14344" width="16.7109375" style="38" customWidth="1"/>
    <col min="14345" max="14345" width="11.42578125" style="38"/>
    <col min="14346" max="14346" width="16.28515625" style="38" bestFit="1" customWidth="1"/>
    <col min="14347" max="14347" width="21.7109375" style="38" bestFit="1" customWidth="1"/>
    <col min="14348" max="14592" width="11.42578125" style="38"/>
    <col min="14593" max="14594" width="4.28515625" style="38" customWidth="1"/>
    <col min="14595" max="14595" width="5.5703125" style="38" customWidth="1"/>
    <col min="14596" max="14596" width="5.28515625" style="38" customWidth="1"/>
    <col min="14597" max="14597" width="44.7109375" style="38" customWidth="1"/>
    <col min="14598" max="14598" width="15.85546875" style="38" bestFit="1" customWidth="1"/>
    <col min="14599" max="14599" width="17.28515625" style="38" customWidth="1"/>
    <col min="14600" max="14600" width="16.7109375" style="38" customWidth="1"/>
    <col min="14601" max="14601" width="11.42578125" style="38"/>
    <col min="14602" max="14602" width="16.28515625" style="38" bestFit="1" customWidth="1"/>
    <col min="14603" max="14603" width="21.7109375" style="38" bestFit="1" customWidth="1"/>
    <col min="14604" max="14848" width="11.42578125" style="38"/>
    <col min="14849" max="14850" width="4.28515625" style="38" customWidth="1"/>
    <col min="14851" max="14851" width="5.5703125" style="38" customWidth="1"/>
    <col min="14852" max="14852" width="5.28515625" style="38" customWidth="1"/>
    <col min="14853" max="14853" width="44.7109375" style="38" customWidth="1"/>
    <col min="14854" max="14854" width="15.85546875" style="38" bestFit="1" customWidth="1"/>
    <col min="14855" max="14855" width="17.28515625" style="38" customWidth="1"/>
    <col min="14856" max="14856" width="16.7109375" style="38" customWidth="1"/>
    <col min="14857" max="14857" width="11.42578125" style="38"/>
    <col min="14858" max="14858" width="16.28515625" style="38" bestFit="1" customWidth="1"/>
    <col min="14859" max="14859" width="21.7109375" style="38" bestFit="1" customWidth="1"/>
    <col min="14860" max="15104" width="11.42578125" style="38"/>
    <col min="15105" max="15106" width="4.28515625" style="38" customWidth="1"/>
    <col min="15107" max="15107" width="5.5703125" style="38" customWidth="1"/>
    <col min="15108" max="15108" width="5.28515625" style="38" customWidth="1"/>
    <col min="15109" max="15109" width="44.7109375" style="38" customWidth="1"/>
    <col min="15110" max="15110" width="15.85546875" style="38" bestFit="1" customWidth="1"/>
    <col min="15111" max="15111" width="17.28515625" style="38" customWidth="1"/>
    <col min="15112" max="15112" width="16.7109375" style="38" customWidth="1"/>
    <col min="15113" max="15113" width="11.42578125" style="38"/>
    <col min="15114" max="15114" width="16.28515625" style="38" bestFit="1" customWidth="1"/>
    <col min="15115" max="15115" width="21.7109375" style="38" bestFit="1" customWidth="1"/>
    <col min="15116" max="15360" width="11.42578125" style="38"/>
    <col min="15361" max="15362" width="4.28515625" style="38" customWidth="1"/>
    <col min="15363" max="15363" width="5.5703125" style="38" customWidth="1"/>
    <col min="15364" max="15364" width="5.28515625" style="38" customWidth="1"/>
    <col min="15365" max="15365" width="44.7109375" style="38" customWidth="1"/>
    <col min="15366" max="15366" width="15.85546875" style="38" bestFit="1" customWidth="1"/>
    <col min="15367" max="15367" width="17.28515625" style="38" customWidth="1"/>
    <col min="15368" max="15368" width="16.7109375" style="38" customWidth="1"/>
    <col min="15369" max="15369" width="11.42578125" style="38"/>
    <col min="15370" max="15370" width="16.28515625" style="38" bestFit="1" customWidth="1"/>
    <col min="15371" max="15371" width="21.7109375" style="38" bestFit="1" customWidth="1"/>
    <col min="15372" max="15616" width="11.42578125" style="38"/>
    <col min="15617" max="15618" width="4.28515625" style="38" customWidth="1"/>
    <col min="15619" max="15619" width="5.5703125" style="38" customWidth="1"/>
    <col min="15620" max="15620" width="5.28515625" style="38" customWidth="1"/>
    <col min="15621" max="15621" width="44.7109375" style="38" customWidth="1"/>
    <col min="15622" max="15622" width="15.85546875" style="38" bestFit="1" customWidth="1"/>
    <col min="15623" max="15623" width="17.28515625" style="38" customWidth="1"/>
    <col min="15624" max="15624" width="16.7109375" style="38" customWidth="1"/>
    <col min="15625" max="15625" width="11.42578125" style="38"/>
    <col min="15626" max="15626" width="16.28515625" style="38" bestFit="1" customWidth="1"/>
    <col min="15627" max="15627" width="21.7109375" style="38" bestFit="1" customWidth="1"/>
    <col min="15628" max="15872" width="11.42578125" style="38"/>
    <col min="15873" max="15874" width="4.28515625" style="38" customWidth="1"/>
    <col min="15875" max="15875" width="5.5703125" style="38" customWidth="1"/>
    <col min="15876" max="15876" width="5.28515625" style="38" customWidth="1"/>
    <col min="15877" max="15877" width="44.7109375" style="38" customWidth="1"/>
    <col min="15878" max="15878" width="15.85546875" style="38" bestFit="1" customWidth="1"/>
    <col min="15879" max="15879" width="17.28515625" style="38" customWidth="1"/>
    <col min="15880" max="15880" width="16.7109375" style="38" customWidth="1"/>
    <col min="15881" max="15881" width="11.42578125" style="38"/>
    <col min="15882" max="15882" width="16.28515625" style="38" bestFit="1" customWidth="1"/>
    <col min="15883" max="15883" width="21.7109375" style="38" bestFit="1" customWidth="1"/>
    <col min="15884" max="16128" width="11.42578125" style="38"/>
    <col min="16129" max="16130" width="4.28515625" style="38" customWidth="1"/>
    <col min="16131" max="16131" width="5.5703125" style="38" customWidth="1"/>
    <col min="16132" max="16132" width="5.28515625" style="38" customWidth="1"/>
    <col min="16133" max="16133" width="44.7109375" style="38" customWidth="1"/>
    <col min="16134" max="16134" width="15.85546875" style="38" bestFit="1" customWidth="1"/>
    <col min="16135" max="16135" width="17.28515625" style="38" customWidth="1"/>
    <col min="16136" max="16136" width="16.7109375" style="38" customWidth="1"/>
    <col min="16137" max="16137" width="11.42578125" style="38"/>
    <col min="16138" max="16138" width="16.28515625" style="38" bestFit="1" customWidth="1"/>
    <col min="16139" max="16139" width="21.7109375" style="38" bestFit="1" customWidth="1"/>
    <col min="16140" max="16384" width="11.42578125" style="38"/>
  </cols>
  <sheetData>
    <row r="2" spans="1:10" ht="15" x14ac:dyDescent="0.25">
      <c r="A2" s="183"/>
      <c r="B2" s="183"/>
      <c r="C2" s="183"/>
      <c r="D2" s="183"/>
      <c r="E2" s="183"/>
      <c r="F2" s="183"/>
      <c r="G2" s="183"/>
      <c r="H2" s="183"/>
    </row>
    <row r="3" spans="1:10" ht="48" customHeight="1" x14ac:dyDescent="0.2">
      <c r="A3" s="184" t="s">
        <v>145</v>
      </c>
      <c r="B3" s="184"/>
      <c r="C3" s="184"/>
      <c r="D3" s="184"/>
      <c r="E3" s="184"/>
      <c r="F3" s="184"/>
      <c r="G3" s="184"/>
      <c r="H3" s="184"/>
    </row>
    <row r="4" spans="1:10" s="91" customFormat="1" ht="26.25" customHeight="1" x14ac:dyDescent="0.2">
      <c r="A4" s="184" t="s">
        <v>34</v>
      </c>
      <c r="B4" s="184"/>
      <c r="C4" s="184"/>
      <c r="D4" s="184"/>
      <c r="E4" s="184"/>
      <c r="F4" s="184"/>
      <c r="G4" s="185"/>
      <c r="H4" s="185"/>
    </row>
    <row r="5" spans="1:10" ht="15.75" customHeight="1" x14ac:dyDescent="0.25">
      <c r="A5" s="92"/>
      <c r="B5" s="93"/>
      <c r="C5" s="93"/>
      <c r="D5" s="93"/>
      <c r="E5" s="93"/>
    </row>
    <row r="6" spans="1:10" ht="27.75" customHeight="1" x14ac:dyDescent="0.25">
      <c r="A6" s="94"/>
      <c r="B6" s="95"/>
      <c r="C6" s="95"/>
      <c r="D6" s="96"/>
      <c r="E6" s="97"/>
      <c r="F6" s="98" t="s">
        <v>146</v>
      </c>
      <c r="G6" s="98" t="s">
        <v>147</v>
      </c>
      <c r="H6" s="99" t="s">
        <v>148</v>
      </c>
      <c r="I6" s="100"/>
    </row>
    <row r="7" spans="1:10" ht="27.75" customHeight="1" x14ac:dyDescent="0.25">
      <c r="A7" s="186" t="s">
        <v>35</v>
      </c>
      <c r="B7" s="187"/>
      <c r="C7" s="187"/>
      <c r="D7" s="187"/>
      <c r="E7" s="188"/>
      <c r="F7" s="101">
        <f>+F8+F9</f>
        <v>10800520.970000001</v>
      </c>
      <c r="G7" s="101">
        <f>G8+G9</f>
        <v>6793166.21</v>
      </c>
      <c r="H7" s="101">
        <f>+H8+H9</f>
        <v>6773017.2400000002</v>
      </c>
      <c r="I7" s="102"/>
    </row>
    <row r="8" spans="1:10" ht="22.5" customHeight="1" x14ac:dyDescent="0.25">
      <c r="A8" s="189" t="s">
        <v>0</v>
      </c>
      <c r="B8" s="190"/>
      <c r="C8" s="190"/>
      <c r="D8" s="190"/>
      <c r="E8" s="191"/>
      <c r="F8" s="103">
        <v>10780520.970000001</v>
      </c>
      <c r="G8" s="103">
        <v>6793166.21</v>
      </c>
      <c r="H8" s="103">
        <v>6773017.2400000002</v>
      </c>
    </row>
    <row r="9" spans="1:10" ht="22.5" customHeight="1" x14ac:dyDescent="0.25">
      <c r="A9" s="192" t="s">
        <v>129</v>
      </c>
      <c r="B9" s="191"/>
      <c r="C9" s="191"/>
      <c r="D9" s="191"/>
      <c r="E9" s="191"/>
      <c r="F9" s="103">
        <v>20000</v>
      </c>
      <c r="G9" s="103">
        <v>0</v>
      </c>
      <c r="H9" s="103">
        <v>0</v>
      </c>
    </row>
    <row r="10" spans="1:10" ht="22.5" customHeight="1" x14ac:dyDescent="0.25">
      <c r="A10" s="104" t="s">
        <v>36</v>
      </c>
      <c r="B10" s="105"/>
      <c r="C10" s="105"/>
      <c r="D10" s="105"/>
      <c r="E10" s="105"/>
      <c r="F10" s="101">
        <f>+F11+F12</f>
        <v>10810389.690000001</v>
      </c>
      <c r="G10" s="101">
        <f>+G11+G12</f>
        <v>6793166.21</v>
      </c>
      <c r="H10" s="101">
        <f>+H11+H12</f>
        <v>6773017.2400000002</v>
      </c>
    </row>
    <row r="11" spans="1:10" ht="22.5" customHeight="1" x14ac:dyDescent="0.25">
      <c r="A11" s="193" t="s">
        <v>1</v>
      </c>
      <c r="B11" s="190"/>
      <c r="C11" s="190"/>
      <c r="D11" s="190"/>
      <c r="E11" s="194"/>
      <c r="F11" s="103">
        <v>6832202.6900000004</v>
      </c>
      <c r="G11" s="103">
        <v>6753901.21</v>
      </c>
      <c r="H11" s="106">
        <v>6733752.2400000002</v>
      </c>
      <c r="I11" s="23"/>
      <c r="J11" s="23"/>
    </row>
    <row r="12" spans="1:10" ht="22.5" customHeight="1" x14ac:dyDescent="0.25">
      <c r="A12" s="195" t="s">
        <v>135</v>
      </c>
      <c r="B12" s="191"/>
      <c r="C12" s="191"/>
      <c r="D12" s="191"/>
      <c r="E12" s="191"/>
      <c r="F12" s="107">
        <v>3978187</v>
      </c>
      <c r="G12" s="107">
        <v>39265</v>
      </c>
      <c r="H12" s="106">
        <v>39265</v>
      </c>
      <c r="I12" s="23"/>
      <c r="J12" s="23"/>
    </row>
    <row r="13" spans="1:10" ht="22.5" customHeight="1" x14ac:dyDescent="0.25">
      <c r="A13" s="196" t="s">
        <v>2</v>
      </c>
      <c r="B13" s="187"/>
      <c r="C13" s="187"/>
      <c r="D13" s="187"/>
      <c r="E13" s="187"/>
      <c r="F13" s="108">
        <f>+F7-F10</f>
        <v>-9868.7200000006706</v>
      </c>
      <c r="G13" s="108">
        <f>+G7-G10</f>
        <v>0</v>
      </c>
      <c r="H13" s="108">
        <f>+H7-H10</f>
        <v>0</v>
      </c>
      <c r="J13" s="23"/>
    </row>
    <row r="14" spans="1:10" ht="25.5" customHeight="1" x14ac:dyDescent="0.2">
      <c r="A14" s="184"/>
      <c r="B14" s="197"/>
      <c r="C14" s="197"/>
      <c r="D14" s="197"/>
      <c r="E14" s="197"/>
      <c r="F14" s="198"/>
      <c r="G14" s="198"/>
      <c r="H14" s="198"/>
    </row>
    <row r="15" spans="1:10" ht="27.75" customHeight="1" x14ac:dyDescent="0.25">
      <c r="A15" s="94"/>
      <c r="B15" s="95"/>
      <c r="C15" s="95"/>
      <c r="D15" s="96"/>
      <c r="E15" s="97"/>
      <c r="F15" s="98" t="s">
        <v>146</v>
      </c>
      <c r="G15" s="98" t="s">
        <v>147</v>
      </c>
      <c r="H15" s="99" t="s">
        <v>148</v>
      </c>
      <c r="J15" s="23"/>
    </row>
    <row r="16" spans="1:10" ht="30.75" customHeight="1" x14ac:dyDescent="0.25">
      <c r="A16" s="199" t="s">
        <v>136</v>
      </c>
      <c r="B16" s="200"/>
      <c r="C16" s="200"/>
      <c r="D16" s="200"/>
      <c r="E16" s="201"/>
      <c r="F16" s="109"/>
      <c r="G16" s="109"/>
      <c r="H16" s="110"/>
      <c r="J16" s="23"/>
    </row>
    <row r="17" spans="1:11" ht="34.5" customHeight="1" x14ac:dyDescent="0.25">
      <c r="A17" s="180" t="s">
        <v>137</v>
      </c>
      <c r="B17" s="181"/>
      <c r="C17" s="181"/>
      <c r="D17" s="181"/>
      <c r="E17" s="182"/>
      <c r="F17" s="111">
        <v>9869</v>
      </c>
      <c r="G17" s="111"/>
      <c r="H17" s="108"/>
      <c r="J17" s="23"/>
    </row>
    <row r="18" spans="1:11" s="112" customFormat="1" ht="25.5" customHeight="1" x14ac:dyDescent="0.25">
      <c r="A18" s="204"/>
      <c r="B18" s="197"/>
      <c r="C18" s="197"/>
      <c r="D18" s="197"/>
      <c r="E18" s="197"/>
      <c r="F18" s="198"/>
      <c r="G18" s="198"/>
      <c r="H18" s="198"/>
      <c r="J18" s="113"/>
    </row>
    <row r="19" spans="1:11" s="112" customFormat="1" ht="27.75" customHeight="1" x14ac:dyDescent="0.25">
      <c r="A19" s="94"/>
      <c r="B19" s="95"/>
      <c r="C19" s="95"/>
      <c r="D19" s="96"/>
      <c r="E19" s="97"/>
      <c r="F19" s="98" t="s">
        <v>149</v>
      </c>
      <c r="G19" s="98" t="s">
        <v>147</v>
      </c>
      <c r="H19" s="99" t="s">
        <v>148</v>
      </c>
      <c r="J19" s="113"/>
      <c r="K19" s="113"/>
    </row>
    <row r="20" spans="1:11" s="112" customFormat="1" ht="22.5" customHeight="1" x14ac:dyDescent="0.25">
      <c r="A20" s="189" t="s">
        <v>3</v>
      </c>
      <c r="B20" s="190"/>
      <c r="C20" s="190"/>
      <c r="D20" s="190"/>
      <c r="E20" s="190"/>
      <c r="F20" s="107"/>
      <c r="G20" s="107"/>
      <c r="H20" s="107"/>
      <c r="J20" s="113"/>
    </row>
    <row r="21" spans="1:11" s="112" customFormat="1" ht="33.75" customHeight="1" x14ac:dyDescent="0.25">
      <c r="A21" s="189" t="s">
        <v>4</v>
      </c>
      <c r="B21" s="190"/>
      <c r="C21" s="190"/>
      <c r="D21" s="190"/>
      <c r="E21" s="190"/>
      <c r="F21" s="107"/>
      <c r="G21" s="107"/>
      <c r="H21" s="107"/>
    </row>
    <row r="22" spans="1:11" s="112" customFormat="1" ht="22.5" customHeight="1" x14ac:dyDescent="0.25">
      <c r="A22" s="196" t="s">
        <v>5</v>
      </c>
      <c r="B22" s="187"/>
      <c r="C22" s="187"/>
      <c r="D22" s="187"/>
      <c r="E22" s="187"/>
      <c r="F22" s="101">
        <f>F20-F21</f>
        <v>0</v>
      </c>
      <c r="G22" s="101">
        <f>G20-G21</f>
        <v>0</v>
      </c>
      <c r="H22" s="101">
        <f>H20-H21</f>
        <v>0</v>
      </c>
      <c r="J22" s="114"/>
      <c r="K22" s="113"/>
    </row>
    <row r="23" spans="1:11" s="112" customFormat="1" ht="25.5" customHeight="1" x14ac:dyDescent="0.25">
      <c r="A23" s="204"/>
      <c r="B23" s="197"/>
      <c r="C23" s="197"/>
      <c r="D23" s="197"/>
      <c r="E23" s="197"/>
      <c r="F23" s="198"/>
      <c r="G23" s="198"/>
      <c r="H23" s="198"/>
    </row>
    <row r="24" spans="1:11" s="112" customFormat="1" ht="22.5" customHeight="1" x14ac:dyDescent="0.25">
      <c r="A24" s="193" t="s">
        <v>6</v>
      </c>
      <c r="B24" s="190"/>
      <c r="C24" s="190"/>
      <c r="D24" s="190"/>
      <c r="E24" s="190"/>
      <c r="F24" s="107">
        <v>0</v>
      </c>
      <c r="G24" s="107">
        <f>IF((G13+G17+G22)&lt;&gt;0,"NESLAGANJE ZBROJA",(G13+G17+G22))</f>
        <v>0</v>
      </c>
      <c r="H24" s="107">
        <f>IF((H13+H17+H22)&lt;&gt;0,"NESLAGANJE ZBROJA",(H13+H17+H22))</f>
        <v>0</v>
      </c>
    </row>
    <row r="25" spans="1:11" s="112" customFormat="1" ht="18" customHeight="1" x14ac:dyDescent="0.25">
      <c r="A25" s="115"/>
      <c r="B25" s="93"/>
      <c r="C25" s="93"/>
      <c r="D25" s="93"/>
      <c r="E25" s="93"/>
    </row>
    <row r="26" spans="1:11" ht="42" customHeight="1" x14ac:dyDescent="0.25">
      <c r="A26" s="202" t="s">
        <v>138</v>
      </c>
      <c r="B26" s="203"/>
      <c r="C26" s="203"/>
      <c r="D26" s="203"/>
      <c r="E26" s="203"/>
      <c r="F26" s="203"/>
      <c r="G26" s="203"/>
      <c r="H26" s="203"/>
    </row>
    <row r="27" spans="1:11" x14ac:dyDescent="0.2">
      <c r="E27" s="116"/>
    </row>
    <row r="31" spans="1:11" x14ac:dyDescent="0.2">
      <c r="F31" s="23"/>
      <c r="G31" s="23"/>
      <c r="H31" s="23"/>
    </row>
    <row r="32" spans="1:11" x14ac:dyDescent="0.2">
      <c r="F32" s="23"/>
      <c r="G32" s="23"/>
      <c r="H32" s="23"/>
    </row>
    <row r="33" spans="5:8" x14ac:dyDescent="0.2">
      <c r="E33" s="117"/>
      <c r="F33" s="25"/>
      <c r="G33" s="25"/>
      <c r="H33" s="25"/>
    </row>
    <row r="34" spans="5:8" x14ac:dyDescent="0.2">
      <c r="E34" s="117"/>
      <c r="F34" s="23"/>
      <c r="G34" s="23"/>
      <c r="H34" s="23"/>
    </row>
    <row r="35" spans="5:8" x14ac:dyDescent="0.2">
      <c r="E35" s="117"/>
      <c r="F35" s="23"/>
      <c r="G35" s="23"/>
      <c r="H35" s="23"/>
    </row>
    <row r="36" spans="5:8" x14ac:dyDescent="0.2">
      <c r="E36" s="117"/>
      <c r="F36" s="23"/>
      <c r="G36" s="23"/>
      <c r="H36" s="23"/>
    </row>
    <row r="37" spans="5:8" x14ac:dyDescent="0.2">
      <c r="E37" s="117"/>
      <c r="F37" s="23"/>
      <c r="G37" s="23"/>
      <c r="H37" s="23"/>
    </row>
    <row r="38" spans="5:8" x14ac:dyDescent="0.2">
      <c r="E38" s="117"/>
    </row>
    <row r="43" spans="5:8" x14ac:dyDescent="0.2">
      <c r="F43" s="23"/>
    </row>
    <row r="44" spans="5:8" x14ac:dyDescent="0.2">
      <c r="F44" s="23"/>
    </row>
    <row r="45" spans="5:8" x14ac:dyDescent="0.2">
      <c r="F45" s="2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opLeftCell="B1" zoomScale="80" zoomScaleNormal="80" workbookViewId="0">
      <selection activeCell="D3" sqref="D3"/>
    </sheetView>
  </sheetViews>
  <sheetFormatPr defaultColWidth="9.140625" defaultRowHeight="12" x14ac:dyDescent="0.2"/>
  <cols>
    <col min="1" max="1" width="9.28515625" style="40" hidden="1" customWidth="1"/>
    <col min="2" max="2" width="11.28515625" style="46" customWidth="1"/>
    <col min="3" max="3" width="67" style="82" customWidth="1"/>
    <col min="4" max="6" width="15.7109375" style="53" customWidth="1"/>
    <col min="7" max="7" width="15.5703125" style="50" bestFit="1" customWidth="1"/>
    <col min="8" max="16384" width="9.140625" style="50"/>
  </cols>
  <sheetData>
    <row r="1" spans="1:7" ht="12.75" thickBot="1" x14ac:dyDescent="0.25">
      <c r="C1" s="205"/>
      <c r="D1" s="206"/>
      <c r="E1" s="206"/>
      <c r="F1" s="206"/>
    </row>
    <row r="2" spans="1:7" ht="39" thickBot="1" x14ac:dyDescent="0.25">
      <c r="A2" s="40" t="s">
        <v>37</v>
      </c>
      <c r="B2" s="49" t="s">
        <v>38</v>
      </c>
      <c r="C2" s="80" t="s">
        <v>18</v>
      </c>
      <c r="D2" s="51" t="s">
        <v>150</v>
      </c>
      <c r="E2" s="51" t="s">
        <v>140</v>
      </c>
      <c r="F2" s="51" t="s">
        <v>151</v>
      </c>
    </row>
    <row r="3" spans="1:7" s="43" customFormat="1" ht="12.75" x14ac:dyDescent="0.2">
      <c r="A3" s="41">
        <f>LEN(B3)</f>
        <v>1</v>
      </c>
      <c r="B3" s="47">
        <v>6</v>
      </c>
      <c r="C3" s="81" t="s">
        <v>103</v>
      </c>
      <c r="D3" s="42">
        <f>D4+D9+D12+D14+D17+D20</f>
        <v>10780520.969999999</v>
      </c>
      <c r="E3" s="42">
        <f>E4+E9+E12+E14+E17+E20</f>
        <v>6793166.21</v>
      </c>
      <c r="F3" s="42">
        <f>F4+F9+F12+F14+F17+F20</f>
        <v>6773017.2400000002</v>
      </c>
      <c r="G3" s="178"/>
    </row>
    <row r="4" spans="1:7" s="45" customFormat="1" ht="12.75" x14ac:dyDescent="0.2">
      <c r="A4" s="44">
        <f t="shared" ref="A4:A18" si="0">LEN(B4)</f>
        <v>2</v>
      </c>
      <c r="B4" s="47">
        <v>63</v>
      </c>
      <c r="C4" s="81" t="s">
        <v>104</v>
      </c>
      <c r="D4" s="42">
        <f>D5+D7+D8+D6</f>
        <v>10136770.969999999</v>
      </c>
      <c r="E4" s="42">
        <f t="shared" ref="E4:F4" si="1">E5+E7+E8+E6</f>
        <v>6149416.21</v>
      </c>
      <c r="F4" s="42">
        <f t="shared" si="1"/>
        <v>6129267.2400000002</v>
      </c>
      <c r="G4" s="179"/>
    </row>
    <row r="5" spans="1:7" s="45" customFormat="1" ht="27.75" customHeight="1" x14ac:dyDescent="0.2">
      <c r="A5" s="44">
        <f t="shared" si="0"/>
        <v>3</v>
      </c>
      <c r="B5" s="48">
        <v>632</v>
      </c>
      <c r="C5" s="122" t="s">
        <v>105</v>
      </c>
      <c r="D5" s="52">
        <v>0</v>
      </c>
      <c r="E5" s="52">
        <v>0</v>
      </c>
      <c r="F5" s="52">
        <v>0</v>
      </c>
    </row>
    <row r="6" spans="1:7" s="45" customFormat="1" ht="12.75" x14ac:dyDescent="0.2">
      <c r="A6" s="44">
        <f t="shared" si="0"/>
        <v>3</v>
      </c>
      <c r="B6" s="48">
        <v>636</v>
      </c>
      <c r="C6" s="122" t="s">
        <v>106</v>
      </c>
      <c r="D6" s="52">
        <f>5930674.63+5084</f>
        <v>5935758.6299999999</v>
      </c>
      <c r="E6" s="52">
        <f t="shared" ref="E6:F6" si="2">5930674.63+5084</f>
        <v>5935758.6299999999</v>
      </c>
      <c r="F6" s="52">
        <f t="shared" si="2"/>
        <v>5935758.6299999999</v>
      </c>
    </row>
    <row r="7" spans="1:7" s="79" customFormat="1" ht="12.75" x14ac:dyDescent="0.2">
      <c r="A7" s="78">
        <f t="shared" si="0"/>
        <v>3</v>
      </c>
      <c r="B7" s="48">
        <v>638</v>
      </c>
      <c r="C7" s="122" t="s">
        <v>132</v>
      </c>
      <c r="D7" s="52">
        <f>898995.51+3302016.83</f>
        <v>4201012.34</v>
      </c>
      <c r="E7" s="52">
        <f>168657.58+45000</f>
        <v>213657.58</v>
      </c>
      <c r="F7" s="52">
        <v>193508.61</v>
      </c>
    </row>
    <row r="8" spans="1:7" s="79" customFormat="1" ht="12.75" x14ac:dyDescent="0.2">
      <c r="A8" s="78">
        <f t="shared" si="0"/>
        <v>3</v>
      </c>
      <c r="B8" s="48">
        <v>639</v>
      </c>
      <c r="C8" s="122" t="s">
        <v>131</v>
      </c>
      <c r="D8" s="52">
        <v>0</v>
      </c>
      <c r="E8" s="52">
        <v>0</v>
      </c>
      <c r="F8" s="52">
        <v>0</v>
      </c>
    </row>
    <row r="9" spans="1:7" s="45" customFormat="1" ht="12.75" x14ac:dyDescent="0.2">
      <c r="A9" s="44">
        <f t="shared" si="0"/>
        <v>2</v>
      </c>
      <c r="B9" s="47">
        <v>64</v>
      </c>
      <c r="C9" s="81" t="s">
        <v>107</v>
      </c>
      <c r="D9" s="42">
        <f>D10+D11</f>
        <v>520</v>
      </c>
      <c r="E9" s="42">
        <f>E10+E11</f>
        <v>520</v>
      </c>
      <c r="F9" s="42">
        <f>F10+F11</f>
        <v>520</v>
      </c>
    </row>
    <row r="10" spans="1:7" s="45" customFormat="1" ht="12.75" x14ac:dyDescent="0.2">
      <c r="A10" s="44">
        <f t="shared" si="0"/>
        <v>3</v>
      </c>
      <c r="B10" s="48">
        <v>641</v>
      </c>
      <c r="C10" s="122" t="s">
        <v>108</v>
      </c>
      <c r="D10" s="52">
        <v>520</v>
      </c>
      <c r="E10" s="52">
        <v>520</v>
      </c>
      <c r="F10" s="52">
        <v>520</v>
      </c>
    </row>
    <row r="11" spans="1:7" s="45" customFormat="1" ht="12.75" x14ac:dyDescent="0.2">
      <c r="A11" s="44">
        <f t="shared" si="0"/>
        <v>3</v>
      </c>
      <c r="B11" s="48">
        <v>642</v>
      </c>
      <c r="C11" s="122" t="s">
        <v>109</v>
      </c>
      <c r="D11" s="52">
        <v>0</v>
      </c>
      <c r="E11" s="52">
        <v>0</v>
      </c>
      <c r="F11" s="52">
        <v>0</v>
      </c>
    </row>
    <row r="12" spans="1:7" s="45" customFormat="1" ht="25.5" x14ac:dyDescent="0.2">
      <c r="A12" s="44">
        <f t="shared" si="0"/>
        <v>2</v>
      </c>
      <c r="B12" s="47">
        <v>65</v>
      </c>
      <c r="C12" s="81" t="s">
        <v>110</v>
      </c>
      <c r="D12" s="42">
        <f>D13</f>
        <v>20000</v>
      </c>
      <c r="E12" s="42">
        <f t="shared" ref="E12:F12" si="3">E13</f>
        <v>20000</v>
      </c>
      <c r="F12" s="42">
        <f t="shared" si="3"/>
        <v>20000</v>
      </c>
    </row>
    <row r="13" spans="1:7" s="45" customFormat="1" ht="12.75" x14ac:dyDescent="0.2">
      <c r="A13" s="44">
        <f t="shared" si="0"/>
        <v>3</v>
      </c>
      <c r="B13" s="48">
        <v>652</v>
      </c>
      <c r="C13" s="122" t="s">
        <v>111</v>
      </c>
      <c r="D13" s="52">
        <v>20000</v>
      </c>
      <c r="E13" s="52">
        <v>20000</v>
      </c>
      <c r="F13" s="52">
        <v>20000</v>
      </c>
    </row>
    <row r="14" spans="1:7" s="45" customFormat="1" ht="25.5" x14ac:dyDescent="0.2">
      <c r="A14" s="44">
        <f t="shared" si="0"/>
        <v>2</v>
      </c>
      <c r="B14" s="47">
        <v>66</v>
      </c>
      <c r="C14" s="81" t="s">
        <v>112</v>
      </c>
      <c r="D14" s="42">
        <f>D15+D16</f>
        <v>76230</v>
      </c>
      <c r="E14" s="42">
        <f>E15+E16</f>
        <v>76230</v>
      </c>
      <c r="F14" s="42">
        <f>F15+F16</f>
        <v>76230</v>
      </c>
    </row>
    <row r="15" spans="1:7" s="45" customFormat="1" ht="12.75" x14ac:dyDescent="0.2">
      <c r="A15" s="44">
        <f t="shared" si="0"/>
        <v>3</v>
      </c>
      <c r="B15" s="48">
        <v>661</v>
      </c>
      <c r="C15" s="122" t="s">
        <v>113</v>
      </c>
      <c r="D15" s="52">
        <v>66230</v>
      </c>
      <c r="E15" s="52">
        <v>66230</v>
      </c>
      <c r="F15" s="52">
        <v>66230</v>
      </c>
    </row>
    <row r="16" spans="1:7" s="45" customFormat="1" ht="12.75" x14ac:dyDescent="0.2">
      <c r="A16" s="44">
        <f t="shared" si="0"/>
        <v>3</v>
      </c>
      <c r="B16" s="48">
        <v>663</v>
      </c>
      <c r="C16" s="122" t="s">
        <v>114</v>
      </c>
      <c r="D16" s="52">
        <v>10000</v>
      </c>
      <c r="E16" s="52">
        <v>10000</v>
      </c>
      <c r="F16" s="52">
        <v>10000</v>
      </c>
    </row>
    <row r="17" spans="1:6" s="45" customFormat="1" ht="25.5" x14ac:dyDescent="0.2">
      <c r="A17" s="44">
        <f t="shared" si="0"/>
        <v>2</v>
      </c>
      <c r="B17" s="47">
        <v>67</v>
      </c>
      <c r="C17" s="81" t="s">
        <v>115</v>
      </c>
      <c r="D17" s="42">
        <f>D18+D19</f>
        <v>547000</v>
      </c>
      <c r="E17" s="42">
        <f>E18+E19</f>
        <v>547000</v>
      </c>
      <c r="F17" s="42">
        <f>F18+F19</f>
        <v>547000</v>
      </c>
    </row>
    <row r="18" spans="1:6" s="45" customFormat="1" ht="24" x14ac:dyDescent="0.2">
      <c r="A18" s="44">
        <f t="shared" si="0"/>
        <v>3</v>
      </c>
      <c r="B18" s="48">
        <v>671</v>
      </c>
      <c r="C18" s="122" t="s">
        <v>116</v>
      </c>
      <c r="D18" s="52">
        <v>547000</v>
      </c>
      <c r="E18" s="52">
        <v>547000</v>
      </c>
      <c r="F18" s="52">
        <v>547000</v>
      </c>
    </row>
    <row r="19" spans="1:6" s="45" customFormat="1" ht="12.75" x14ac:dyDescent="0.2">
      <c r="A19" s="44">
        <f t="shared" ref="A19:A31" si="4">LEN(B19)</f>
        <v>3</v>
      </c>
      <c r="B19" s="48">
        <v>673</v>
      </c>
      <c r="C19" s="122" t="s">
        <v>117</v>
      </c>
      <c r="D19" s="52">
        <v>0</v>
      </c>
      <c r="E19" s="52">
        <v>0</v>
      </c>
      <c r="F19" s="52">
        <v>0</v>
      </c>
    </row>
    <row r="20" spans="1:6" s="45" customFormat="1" ht="12.75" x14ac:dyDescent="0.2">
      <c r="A20" s="44">
        <f t="shared" si="4"/>
        <v>2</v>
      </c>
      <c r="B20" s="47">
        <v>68</v>
      </c>
      <c r="C20" s="81" t="s">
        <v>118</v>
      </c>
      <c r="D20" s="42">
        <f>D21</f>
        <v>0</v>
      </c>
      <c r="E20" s="42">
        <f t="shared" ref="E20:F20" si="5">E21</f>
        <v>0</v>
      </c>
      <c r="F20" s="42">
        <f t="shared" si="5"/>
        <v>0</v>
      </c>
    </row>
    <row r="21" spans="1:6" s="45" customFormat="1" ht="12.75" x14ac:dyDescent="0.2">
      <c r="A21" s="44">
        <f t="shared" si="4"/>
        <v>3</v>
      </c>
      <c r="B21" s="48">
        <v>683</v>
      </c>
      <c r="C21" s="122" t="s">
        <v>119</v>
      </c>
      <c r="D21" s="52">
        <v>0</v>
      </c>
      <c r="E21" s="52">
        <v>0</v>
      </c>
      <c r="F21" s="52">
        <v>0</v>
      </c>
    </row>
    <row r="22" spans="1:6" s="43" customFormat="1" ht="12.75" x14ac:dyDescent="0.2">
      <c r="A22" s="41">
        <f t="shared" si="4"/>
        <v>1</v>
      </c>
      <c r="B22" s="47">
        <v>7</v>
      </c>
      <c r="C22" s="81" t="s">
        <v>120</v>
      </c>
      <c r="D22" s="42">
        <f>D23+D25</f>
        <v>20000</v>
      </c>
      <c r="E22" s="42">
        <f>E23+E25</f>
        <v>0</v>
      </c>
      <c r="F22" s="42">
        <f>F23+F25</f>
        <v>0</v>
      </c>
    </row>
    <row r="23" spans="1:6" s="45" customFormat="1" ht="12.75" x14ac:dyDescent="0.2">
      <c r="A23" s="44">
        <f t="shared" si="4"/>
        <v>2</v>
      </c>
      <c r="B23" s="47">
        <v>71</v>
      </c>
      <c r="C23" s="81" t="s">
        <v>121</v>
      </c>
      <c r="D23" s="42">
        <f>D24</f>
        <v>0</v>
      </c>
      <c r="E23" s="42">
        <f t="shared" ref="E23:F23" si="6">E24</f>
        <v>0</v>
      </c>
      <c r="F23" s="42">
        <f t="shared" si="6"/>
        <v>0</v>
      </c>
    </row>
    <row r="24" spans="1:6" s="45" customFormat="1" ht="12.75" x14ac:dyDescent="0.2">
      <c r="A24" s="44">
        <f t="shared" si="4"/>
        <v>3</v>
      </c>
      <c r="B24" s="48">
        <v>711</v>
      </c>
      <c r="C24" s="122" t="s">
        <v>122</v>
      </c>
      <c r="D24" s="52">
        <v>0</v>
      </c>
      <c r="E24" s="52">
        <v>0</v>
      </c>
      <c r="F24" s="52">
        <v>0</v>
      </c>
    </row>
    <row r="25" spans="1:6" s="45" customFormat="1" ht="12.75" x14ac:dyDescent="0.2">
      <c r="A25" s="44">
        <f t="shared" si="4"/>
        <v>2</v>
      </c>
      <c r="B25" s="47">
        <v>72</v>
      </c>
      <c r="C25" s="81" t="s">
        <v>123</v>
      </c>
      <c r="D25" s="42">
        <f>D26+D27</f>
        <v>20000</v>
      </c>
      <c r="E25" s="42">
        <f>E26+E27</f>
        <v>0</v>
      </c>
      <c r="F25" s="42">
        <f>F26+F27</f>
        <v>0</v>
      </c>
    </row>
    <row r="26" spans="1:6" s="45" customFormat="1" ht="12.75" x14ac:dyDescent="0.2">
      <c r="A26" s="44">
        <f t="shared" si="4"/>
        <v>3</v>
      </c>
      <c r="B26" s="48">
        <v>721</v>
      </c>
      <c r="C26" s="122" t="s">
        <v>124</v>
      </c>
      <c r="D26" s="52">
        <v>0</v>
      </c>
      <c r="E26" s="52">
        <v>0</v>
      </c>
      <c r="F26" s="52">
        <v>0</v>
      </c>
    </row>
    <row r="27" spans="1:6" s="45" customFormat="1" ht="12.75" x14ac:dyDescent="0.2">
      <c r="A27" s="44">
        <f t="shared" si="4"/>
        <v>3</v>
      </c>
      <c r="B27" s="48">
        <v>722</v>
      </c>
      <c r="C27" s="122" t="s">
        <v>204</v>
      </c>
      <c r="D27" s="52">
        <v>20000</v>
      </c>
      <c r="E27" s="52">
        <v>0</v>
      </c>
      <c r="F27" s="52">
        <v>0</v>
      </c>
    </row>
    <row r="28" spans="1:6" s="43" customFormat="1" ht="12.75" x14ac:dyDescent="0.2">
      <c r="A28" s="41">
        <f t="shared" si="4"/>
        <v>1</v>
      </c>
      <c r="B28" s="47">
        <v>8</v>
      </c>
      <c r="C28" s="81" t="s">
        <v>125</v>
      </c>
      <c r="D28" s="42">
        <f>D29</f>
        <v>0</v>
      </c>
      <c r="E28" s="42">
        <f t="shared" ref="E28:F28" si="7">E29</f>
        <v>0</v>
      </c>
      <c r="F28" s="42">
        <f t="shared" si="7"/>
        <v>0</v>
      </c>
    </row>
    <row r="29" spans="1:6" s="45" customFormat="1" ht="12.75" x14ac:dyDescent="0.2">
      <c r="A29" s="44">
        <f t="shared" si="4"/>
        <v>2</v>
      </c>
      <c r="B29" s="47">
        <v>84</v>
      </c>
      <c r="C29" s="81" t="s">
        <v>126</v>
      </c>
      <c r="D29" s="42">
        <f>D30+D31</f>
        <v>0</v>
      </c>
      <c r="E29" s="42">
        <f>E30+E31</f>
        <v>0</v>
      </c>
      <c r="F29" s="42">
        <f>F30+F31</f>
        <v>0</v>
      </c>
    </row>
    <row r="30" spans="1:6" s="45" customFormat="1" ht="24" x14ac:dyDescent="0.2">
      <c r="A30" s="44">
        <f t="shared" si="4"/>
        <v>3</v>
      </c>
      <c r="B30" s="48">
        <v>844</v>
      </c>
      <c r="C30" s="122" t="s">
        <v>127</v>
      </c>
      <c r="D30" s="52">
        <v>0</v>
      </c>
      <c r="E30" s="52">
        <v>0</v>
      </c>
      <c r="F30" s="52">
        <v>0</v>
      </c>
    </row>
    <row r="31" spans="1:6" s="45" customFormat="1" ht="12.75" x14ac:dyDescent="0.2">
      <c r="A31" s="44">
        <f t="shared" si="4"/>
        <v>3</v>
      </c>
      <c r="B31" s="48">
        <v>847</v>
      </c>
      <c r="C31" s="122" t="s">
        <v>128</v>
      </c>
      <c r="D31" s="52">
        <v>0</v>
      </c>
      <c r="E31" s="52">
        <v>0</v>
      </c>
      <c r="F31" s="52">
        <v>0</v>
      </c>
    </row>
    <row r="34" spans="4:4" x14ac:dyDescent="0.2">
      <c r="D34" s="138"/>
    </row>
  </sheetData>
  <autoFilter ref="A2:F31"/>
  <mergeCells count="1">
    <mergeCell ref="C1:F1"/>
  </mergeCells>
  <pageMargins left="0.75" right="0.75" top="1" bottom="1" header="0.5" footer="0.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opLeftCell="B1" zoomScaleNormal="100" workbookViewId="0">
      <selection activeCell="D23" sqref="D23"/>
    </sheetView>
  </sheetViews>
  <sheetFormatPr defaultColWidth="9.140625" defaultRowHeight="12" x14ac:dyDescent="0.2"/>
  <cols>
    <col min="1" max="1" width="9.140625" style="50" hidden="1" customWidth="1"/>
    <col min="2" max="2" width="12.7109375" style="50" customWidth="1"/>
    <col min="3" max="3" width="54.7109375" style="53" customWidth="1"/>
    <col min="4" max="6" width="14.7109375" style="58" customWidth="1"/>
    <col min="7" max="8" width="14.140625" style="50" bestFit="1" customWidth="1"/>
    <col min="9" max="9" width="13.140625" style="50" bestFit="1" customWidth="1"/>
    <col min="10" max="10" width="12.7109375" style="50" customWidth="1"/>
    <col min="11" max="16384" width="9.140625" style="50"/>
  </cols>
  <sheetData>
    <row r="1" spans="1:10" ht="12.75" thickBot="1" x14ac:dyDescent="0.25">
      <c r="C1" s="205"/>
      <c r="D1" s="206"/>
      <c r="E1" s="206"/>
      <c r="F1" s="206"/>
    </row>
    <row r="2" spans="1:10" ht="26.25" thickBot="1" x14ac:dyDescent="0.25">
      <c r="A2" s="50" t="s">
        <v>37</v>
      </c>
      <c r="B2" s="51" t="s">
        <v>39</v>
      </c>
      <c r="C2" s="83" t="s">
        <v>18</v>
      </c>
      <c r="D2" s="51" t="s">
        <v>150</v>
      </c>
      <c r="E2" s="51" t="s">
        <v>140</v>
      </c>
      <c r="F2" s="51" t="s">
        <v>151</v>
      </c>
    </row>
    <row r="3" spans="1:10" ht="12.75" x14ac:dyDescent="0.2">
      <c r="A3" s="50">
        <f>LEN(B3)</f>
        <v>1</v>
      </c>
      <c r="B3" s="54" t="s">
        <v>41</v>
      </c>
      <c r="C3" s="84" t="s">
        <v>42</v>
      </c>
      <c r="D3" s="55">
        <f>D4+D8+D14+D17+D19+D21</f>
        <v>6832202.6899999995</v>
      </c>
      <c r="E3" s="55">
        <f>E4+E8+E14+E17+E19+E21</f>
        <v>6753901.21</v>
      </c>
      <c r="F3" s="55">
        <f>F4+F8+F14+F17+F19+F21</f>
        <v>6733752.2400000002</v>
      </c>
      <c r="G3" s="157"/>
      <c r="H3" s="157"/>
      <c r="I3" s="157"/>
      <c r="J3" s="157"/>
    </row>
    <row r="4" spans="1:10" ht="12.75" x14ac:dyDescent="0.2">
      <c r="A4" s="120">
        <f t="shared" ref="A4:A22" si="0">LEN(B4)</f>
        <v>2</v>
      </c>
      <c r="B4" s="54" t="s">
        <v>43</v>
      </c>
      <c r="C4" s="84" t="s">
        <v>20</v>
      </c>
      <c r="D4" s="55">
        <f>+D5+D6+D7</f>
        <v>6076578.0499999998</v>
      </c>
      <c r="E4" s="55">
        <f>+E5+E6+E7</f>
        <v>6074830.5499999998</v>
      </c>
      <c r="F4" s="55">
        <f>+F5+F6+F7</f>
        <v>6062961.8900000006</v>
      </c>
      <c r="G4" s="157"/>
      <c r="H4" s="157"/>
      <c r="I4" s="157"/>
      <c r="J4" s="157"/>
    </row>
    <row r="5" spans="1:10" x14ac:dyDescent="0.2">
      <c r="A5" s="120">
        <f t="shared" si="0"/>
        <v>3</v>
      </c>
      <c r="B5" s="123" t="s">
        <v>44</v>
      </c>
      <c r="C5" s="124" t="s">
        <v>21</v>
      </c>
      <c r="D5" s="57">
        <f>5006466.18+1500</f>
        <v>5007966.18</v>
      </c>
      <c r="E5" s="57">
        <f>5006466.18</f>
        <v>5006466.18</v>
      </c>
      <c r="F5" s="57">
        <f>4996278.49</f>
        <v>4996278.49</v>
      </c>
      <c r="G5" s="157"/>
      <c r="H5" s="157"/>
      <c r="I5" s="157"/>
    </row>
    <row r="6" spans="1:10" x14ac:dyDescent="0.2">
      <c r="A6" s="120">
        <f t="shared" si="0"/>
        <v>3</v>
      </c>
      <c r="B6" s="123">
        <v>312</v>
      </c>
      <c r="C6" s="124" t="s">
        <v>22</v>
      </c>
      <c r="D6" s="57">
        <v>242297.44</v>
      </c>
      <c r="E6" s="57">
        <v>242297.44</v>
      </c>
      <c r="F6" s="57">
        <v>242297.44</v>
      </c>
    </row>
    <row r="7" spans="1:10" x14ac:dyDescent="0.2">
      <c r="A7" s="120">
        <f t="shared" si="0"/>
        <v>3</v>
      </c>
      <c r="B7" s="123">
        <v>313</v>
      </c>
      <c r="C7" s="124" t="s">
        <v>23</v>
      </c>
      <c r="D7" s="57">
        <f>826066.93+247.5</f>
        <v>826314.43</v>
      </c>
      <c r="E7" s="57">
        <f>826066.93</f>
        <v>826066.93</v>
      </c>
      <c r="F7" s="57">
        <f>824385.96</f>
        <v>824385.96</v>
      </c>
      <c r="G7" s="157"/>
      <c r="H7" s="157"/>
    </row>
    <row r="8" spans="1:10" ht="12.75" x14ac:dyDescent="0.2">
      <c r="A8" s="120">
        <f t="shared" si="0"/>
        <v>2</v>
      </c>
      <c r="B8" s="54" t="s">
        <v>45</v>
      </c>
      <c r="C8" s="84" t="s">
        <v>24</v>
      </c>
      <c r="D8" s="55">
        <f>D9+D10+D11+D12+D13</f>
        <v>753594.64</v>
      </c>
      <c r="E8" s="55">
        <f>E9+E10+E11+E12+E13</f>
        <v>677040.66</v>
      </c>
      <c r="F8" s="55">
        <f>F9+F10+F11+F12+F13</f>
        <v>668760.35000000009</v>
      </c>
      <c r="I8" s="157"/>
    </row>
    <row r="9" spans="1:10" x14ac:dyDescent="0.2">
      <c r="A9" s="120">
        <f t="shared" si="0"/>
        <v>3</v>
      </c>
      <c r="B9" s="123" t="s">
        <v>46</v>
      </c>
      <c r="C9" s="124" t="s">
        <v>25</v>
      </c>
      <c r="D9" s="57">
        <v>182008.57</v>
      </c>
      <c r="E9" s="57">
        <v>174670.57</v>
      </c>
      <c r="F9" s="57">
        <v>213170.57</v>
      </c>
      <c r="I9" s="157"/>
    </row>
    <row r="10" spans="1:10" x14ac:dyDescent="0.2">
      <c r="A10" s="120">
        <f t="shared" si="0"/>
        <v>3</v>
      </c>
      <c r="B10" s="123" t="s">
        <v>47</v>
      </c>
      <c r="C10" s="124" t="s">
        <v>26</v>
      </c>
      <c r="D10" s="57">
        <v>353395.94</v>
      </c>
      <c r="E10" s="57">
        <v>239663.66</v>
      </c>
      <c r="F10" s="57">
        <v>237883.35</v>
      </c>
    </row>
    <row r="11" spans="1:10" x14ac:dyDescent="0.2">
      <c r="A11" s="120">
        <f t="shared" si="0"/>
        <v>3</v>
      </c>
      <c r="B11" s="123" t="s">
        <v>48</v>
      </c>
      <c r="C11" s="124" t="s">
        <v>27</v>
      </c>
      <c r="D11" s="57">
        <f>179615.16+483.7</f>
        <v>180098.86000000002</v>
      </c>
      <c r="E11" s="57">
        <f>224615.16</f>
        <v>224615.16</v>
      </c>
      <c r="F11" s="57">
        <f>179615.16</f>
        <v>179615.16</v>
      </c>
    </row>
    <row r="12" spans="1:10" x14ac:dyDescent="0.2">
      <c r="A12" s="120">
        <f t="shared" si="0"/>
        <v>3</v>
      </c>
      <c r="B12" s="123" t="s">
        <v>49</v>
      </c>
      <c r="C12" s="124" t="s">
        <v>50</v>
      </c>
      <c r="D12" s="57">
        <v>236</v>
      </c>
      <c r="E12" s="57">
        <v>236</v>
      </c>
      <c r="F12" s="57">
        <v>236</v>
      </c>
    </row>
    <row r="13" spans="1:10" x14ac:dyDescent="0.2">
      <c r="A13" s="120">
        <f t="shared" si="0"/>
        <v>3</v>
      </c>
      <c r="B13" s="123" t="s">
        <v>51</v>
      </c>
      <c r="C13" s="124" t="s">
        <v>28</v>
      </c>
      <c r="D13" s="57">
        <v>37855.269999999997</v>
      </c>
      <c r="E13" s="57">
        <v>37855.269999999997</v>
      </c>
      <c r="F13" s="57">
        <v>37855.269999999997</v>
      </c>
    </row>
    <row r="14" spans="1:10" ht="12.75" x14ac:dyDescent="0.2">
      <c r="A14" s="120">
        <f t="shared" si="0"/>
        <v>2</v>
      </c>
      <c r="B14" s="54" t="s">
        <v>52</v>
      </c>
      <c r="C14" s="84" t="s">
        <v>53</v>
      </c>
      <c r="D14" s="55">
        <f>D15+D16</f>
        <v>2030</v>
      </c>
      <c r="E14" s="55">
        <f>E15+E16</f>
        <v>2030</v>
      </c>
      <c r="F14" s="55">
        <f>F15+F16</f>
        <v>2030</v>
      </c>
    </row>
    <row r="15" spans="1:10" x14ac:dyDescent="0.2">
      <c r="A15" s="120">
        <f t="shared" si="0"/>
        <v>3</v>
      </c>
      <c r="B15" s="123" t="s">
        <v>54</v>
      </c>
      <c r="C15" s="124" t="s">
        <v>55</v>
      </c>
      <c r="D15" s="57">
        <v>0</v>
      </c>
      <c r="E15" s="57">
        <v>0</v>
      </c>
      <c r="F15" s="57">
        <v>0</v>
      </c>
    </row>
    <row r="16" spans="1:10" x14ac:dyDescent="0.2">
      <c r="A16" s="120">
        <f t="shared" si="0"/>
        <v>3</v>
      </c>
      <c r="B16" s="123" t="s">
        <v>56</v>
      </c>
      <c r="C16" s="124" t="s">
        <v>29</v>
      </c>
      <c r="D16" s="57">
        <v>2030</v>
      </c>
      <c r="E16" s="57">
        <v>2030</v>
      </c>
      <c r="F16" s="57">
        <v>2030</v>
      </c>
    </row>
    <row r="17" spans="1:6" s="89" customFormat="1" ht="12.75" x14ac:dyDescent="0.2">
      <c r="A17" s="120">
        <f t="shared" si="0"/>
        <v>2</v>
      </c>
      <c r="B17" s="54">
        <v>36</v>
      </c>
      <c r="C17" s="84" t="s">
        <v>134</v>
      </c>
      <c r="D17" s="55">
        <f>D18</f>
        <v>0</v>
      </c>
      <c r="E17" s="55">
        <f t="shared" ref="E17:F17" si="1">E18</f>
        <v>0</v>
      </c>
      <c r="F17" s="55">
        <f t="shared" si="1"/>
        <v>0</v>
      </c>
    </row>
    <row r="18" spans="1:6" s="89" customFormat="1" x14ac:dyDescent="0.2">
      <c r="A18" s="120">
        <f t="shared" si="0"/>
        <v>3</v>
      </c>
      <c r="B18" s="123" t="s">
        <v>133</v>
      </c>
      <c r="C18" s="124" t="s">
        <v>131</v>
      </c>
      <c r="D18" s="57">
        <v>0</v>
      </c>
      <c r="E18" s="57">
        <v>0</v>
      </c>
      <c r="F18" s="57">
        <v>0</v>
      </c>
    </row>
    <row r="19" spans="1:6" ht="25.5" x14ac:dyDescent="0.2">
      <c r="A19" s="120">
        <f t="shared" si="0"/>
        <v>2</v>
      </c>
      <c r="B19" s="54" t="s">
        <v>57</v>
      </c>
      <c r="C19" s="84" t="s">
        <v>58</v>
      </c>
      <c r="D19" s="55">
        <f>D20</f>
        <v>0</v>
      </c>
      <c r="E19" s="55">
        <f t="shared" ref="E19:F19" si="2">E20</f>
        <v>0</v>
      </c>
      <c r="F19" s="55">
        <f t="shared" si="2"/>
        <v>0</v>
      </c>
    </row>
    <row r="20" spans="1:6" x14ac:dyDescent="0.2">
      <c r="A20" s="120">
        <f t="shared" si="0"/>
        <v>3</v>
      </c>
      <c r="B20" s="123" t="s">
        <v>59</v>
      </c>
      <c r="C20" s="124" t="s">
        <v>60</v>
      </c>
      <c r="D20" s="57">
        <v>0</v>
      </c>
      <c r="E20" s="57">
        <v>0</v>
      </c>
      <c r="F20" s="57">
        <v>0</v>
      </c>
    </row>
    <row r="21" spans="1:6" ht="12.75" x14ac:dyDescent="0.2">
      <c r="A21" s="120">
        <f t="shared" si="0"/>
        <v>2</v>
      </c>
      <c r="B21" s="54" t="s">
        <v>61</v>
      </c>
      <c r="C21" s="84" t="s">
        <v>62</v>
      </c>
      <c r="D21" s="55">
        <f>D22</f>
        <v>0</v>
      </c>
      <c r="E21" s="55">
        <f t="shared" ref="E21:F21" si="3">E22</f>
        <v>0</v>
      </c>
      <c r="F21" s="55">
        <f t="shared" si="3"/>
        <v>0</v>
      </c>
    </row>
    <row r="22" spans="1:6" x14ac:dyDescent="0.2">
      <c r="A22" s="120">
        <f t="shared" si="0"/>
        <v>3</v>
      </c>
      <c r="B22" s="123">
        <v>383</v>
      </c>
      <c r="C22" s="124" t="s">
        <v>63</v>
      </c>
      <c r="D22" s="57">
        <v>0</v>
      </c>
      <c r="E22" s="57">
        <v>0</v>
      </c>
      <c r="F22" s="57">
        <v>0</v>
      </c>
    </row>
    <row r="23" spans="1:6" ht="12.75" x14ac:dyDescent="0.2">
      <c r="A23" s="120">
        <f t="shared" ref="A23:A45" si="4">LEN(B23)</f>
        <v>1</v>
      </c>
      <c r="B23" s="54" t="s">
        <v>64</v>
      </c>
      <c r="C23" s="84" t="s">
        <v>31</v>
      </c>
      <c r="D23" s="55">
        <f>D24+D27+D34+D36+D38</f>
        <v>3978187.01</v>
      </c>
      <c r="E23" s="55">
        <f>E24+E27+E34+E36+E38</f>
        <v>39265</v>
      </c>
      <c r="F23" s="55">
        <f>F24+F27+F34+F36+F38</f>
        <v>39265</v>
      </c>
    </row>
    <row r="24" spans="1:6" ht="12.75" x14ac:dyDescent="0.2">
      <c r="A24" s="120">
        <f t="shared" si="4"/>
        <v>2</v>
      </c>
      <c r="B24" s="54" t="s">
        <v>65</v>
      </c>
      <c r="C24" s="84" t="s">
        <v>66</v>
      </c>
      <c r="D24" s="56">
        <f>SUM(D25:D26)</f>
        <v>0</v>
      </c>
      <c r="E24" s="56">
        <f t="shared" ref="E24:F24" si="5">SUM(E25:E26)</f>
        <v>0</v>
      </c>
      <c r="F24" s="56">
        <f t="shared" si="5"/>
        <v>0</v>
      </c>
    </row>
    <row r="25" spans="1:6" x14ac:dyDescent="0.2">
      <c r="A25" s="120">
        <f t="shared" si="4"/>
        <v>3</v>
      </c>
      <c r="B25" s="123" t="s">
        <v>67</v>
      </c>
      <c r="C25" s="124" t="s">
        <v>32</v>
      </c>
      <c r="D25" s="57">
        <v>0</v>
      </c>
      <c r="E25" s="57">
        <v>0</v>
      </c>
      <c r="F25" s="57">
        <v>0</v>
      </c>
    </row>
    <row r="26" spans="1:6" x14ac:dyDescent="0.2">
      <c r="A26" s="120">
        <f t="shared" si="4"/>
        <v>3</v>
      </c>
      <c r="B26" s="123" t="s">
        <v>68</v>
      </c>
      <c r="C26" s="124" t="s">
        <v>69</v>
      </c>
      <c r="D26" s="57">
        <v>0</v>
      </c>
      <c r="E26" s="57">
        <v>0</v>
      </c>
      <c r="F26" s="57">
        <v>0</v>
      </c>
    </row>
    <row r="27" spans="1:6" ht="12.75" x14ac:dyDescent="0.2">
      <c r="A27" s="120">
        <f t="shared" si="4"/>
        <v>2</v>
      </c>
      <c r="B27" s="54" t="s">
        <v>70</v>
      </c>
      <c r="C27" s="84" t="s">
        <v>71</v>
      </c>
      <c r="D27" s="57">
        <f>D28+D29+D30+D31+D32+D33</f>
        <v>3978187.01</v>
      </c>
      <c r="E27" s="57">
        <f t="shared" ref="E27:F27" si="6">E28+E29+E30+E31+E32+E33</f>
        <v>39265</v>
      </c>
      <c r="F27" s="57">
        <f t="shared" si="6"/>
        <v>39265</v>
      </c>
    </row>
    <row r="28" spans="1:6" x14ac:dyDescent="0.2">
      <c r="A28" s="120">
        <f t="shared" si="4"/>
        <v>3</v>
      </c>
      <c r="B28" s="123" t="s">
        <v>72</v>
      </c>
      <c r="C28" s="124" t="s">
        <v>73</v>
      </c>
      <c r="D28" s="57">
        <v>0</v>
      </c>
      <c r="E28" s="57"/>
      <c r="F28" s="57"/>
    </row>
    <row r="29" spans="1:6" x14ac:dyDescent="0.2">
      <c r="A29" s="120">
        <f t="shared" si="4"/>
        <v>3</v>
      </c>
      <c r="B29" s="123" t="s">
        <v>74</v>
      </c>
      <c r="C29" s="124" t="s">
        <v>30</v>
      </c>
      <c r="D29" s="57">
        <f>3938848.23+7637.53</f>
        <v>3946485.7599999998</v>
      </c>
      <c r="E29" s="57">
        <f>29500</f>
        <v>29500</v>
      </c>
      <c r="F29" s="57">
        <f>29500</f>
        <v>29500</v>
      </c>
    </row>
    <row r="30" spans="1:6" x14ac:dyDescent="0.2">
      <c r="A30" s="120">
        <f t="shared" si="4"/>
        <v>3</v>
      </c>
      <c r="B30" s="123" t="s">
        <v>75</v>
      </c>
      <c r="C30" s="124" t="s">
        <v>76</v>
      </c>
      <c r="D30" s="57">
        <v>0</v>
      </c>
      <c r="E30" s="57">
        <v>0</v>
      </c>
      <c r="F30" s="57">
        <v>0</v>
      </c>
    </row>
    <row r="31" spans="1:6" x14ac:dyDescent="0.2">
      <c r="A31" s="120">
        <f t="shared" si="4"/>
        <v>3</v>
      </c>
      <c r="B31" s="123" t="s">
        <v>77</v>
      </c>
      <c r="C31" s="124" t="s">
        <v>33</v>
      </c>
      <c r="D31" s="57">
        <v>6765</v>
      </c>
      <c r="E31" s="57">
        <v>6765</v>
      </c>
      <c r="F31" s="57">
        <v>6765</v>
      </c>
    </row>
    <row r="32" spans="1:6" x14ac:dyDescent="0.2">
      <c r="A32" s="120">
        <f t="shared" si="4"/>
        <v>3</v>
      </c>
      <c r="B32" s="123">
        <v>425</v>
      </c>
      <c r="C32" s="124" t="s">
        <v>78</v>
      </c>
      <c r="D32" s="57">
        <v>0</v>
      </c>
      <c r="E32" s="57">
        <v>0</v>
      </c>
      <c r="F32" s="57">
        <v>0</v>
      </c>
    </row>
    <row r="33" spans="1:6" x14ac:dyDescent="0.2">
      <c r="A33" s="120">
        <f t="shared" si="4"/>
        <v>3</v>
      </c>
      <c r="B33" s="123" t="s">
        <v>79</v>
      </c>
      <c r="C33" s="124" t="s">
        <v>80</v>
      </c>
      <c r="D33" s="57">
        <v>24936.25</v>
      </c>
      <c r="E33" s="57">
        <v>3000</v>
      </c>
      <c r="F33" s="57">
        <v>3000</v>
      </c>
    </row>
    <row r="34" spans="1:6" ht="25.5" x14ac:dyDescent="0.2">
      <c r="A34" s="120">
        <f t="shared" si="4"/>
        <v>2</v>
      </c>
      <c r="B34" s="54" t="s">
        <v>81</v>
      </c>
      <c r="C34" s="84" t="s">
        <v>82</v>
      </c>
      <c r="D34" s="55">
        <f>D35+D36+D38</f>
        <v>0</v>
      </c>
      <c r="E34" s="55">
        <f>E35+E36+E38</f>
        <v>0</v>
      </c>
      <c r="F34" s="55">
        <f>F35+F36+F38</f>
        <v>0</v>
      </c>
    </row>
    <row r="35" spans="1:6" x14ac:dyDescent="0.2">
      <c r="A35" s="120">
        <f t="shared" si="4"/>
        <v>3</v>
      </c>
      <c r="B35" s="123" t="s">
        <v>83</v>
      </c>
      <c r="C35" s="124" t="s">
        <v>84</v>
      </c>
      <c r="D35" s="57">
        <v>0</v>
      </c>
      <c r="E35" s="57">
        <v>0</v>
      </c>
      <c r="F35" s="57">
        <v>0</v>
      </c>
    </row>
    <row r="36" spans="1:6" ht="12.75" x14ac:dyDescent="0.2">
      <c r="A36" s="120">
        <f t="shared" si="4"/>
        <v>2</v>
      </c>
      <c r="B36" s="54" t="s">
        <v>85</v>
      </c>
      <c r="C36" s="84" t="s">
        <v>86</v>
      </c>
      <c r="D36" s="55">
        <f>D37</f>
        <v>0</v>
      </c>
      <c r="E36" s="55">
        <f t="shared" ref="E36:F36" si="7">E37</f>
        <v>0</v>
      </c>
      <c r="F36" s="55">
        <f t="shared" si="7"/>
        <v>0</v>
      </c>
    </row>
    <row r="37" spans="1:6" x14ac:dyDescent="0.2">
      <c r="A37" s="120">
        <f t="shared" si="4"/>
        <v>3</v>
      </c>
      <c r="B37" s="123" t="s">
        <v>87</v>
      </c>
      <c r="C37" s="124" t="s">
        <v>88</v>
      </c>
      <c r="D37" s="57">
        <v>0</v>
      </c>
      <c r="E37" s="57">
        <v>0</v>
      </c>
      <c r="F37" s="57">
        <v>0</v>
      </c>
    </row>
    <row r="38" spans="1:6" ht="12.75" x14ac:dyDescent="0.2">
      <c r="A38" s="120">
        <f t="shared" si="4"/>
        <v>2</v>
      </c>
      <c r="B38" s="54" t="s">
        <v>89</v>
      </c>
      <c r="C38" s="84" t="s">
        <v>90</v>
      </c>
      <c r="D38" s="56">
        <f>D39+D40</f>
        <v>0</v>
      </c>
      <c r="E38" s="56">
        <f>E39+E40</f>
        <v>0</v>
      </c>
      <c r="F38" s="56">
        <f>F39+F40</f>
        <v>0</v>
      </c>
    </row>
    <row r="39" spans="1:6" x14ac:dyDescent="0.2">
      <c r="A39" s="120">
        <f t="shared" si="4"/>
        <v>3</v>
      </c>
      <c r="B39" s="123" t="s">
        <v>91</v>
      </c>
      <c r="C39" s="124" t="s">
        <v>40</v>
      </c>
      <c r="D39" s="57">
        <v>0</v>
      </c>
      <c r="E39" s="57">
        <v>0</v>
      </c>
      <c r="F39" s="57">
        <v>0</v>
      </c>
    </row>
    <row r="40" spans="1:6" x14ac:dyDescent="0.2">
      <c r="A40" s="120">
        <f t="shared" si="4"/>
        <v>3</v>
      </c>
      <c r="B40" s="123">
        <v>452</v>
      </c>
      <c r="C40" s="124" t="s">
        <v>92</v>
      </c>
      <c r="D40" s="57">
        <v>0</v>
      </c>
      <c r="E40" s="57">
        <v>0</v>
      </c>
      <c r="F40" s="57">
        <v>0</v>
      </c>
    </row>
    <row r="41" spans="1:6" ht="12.75" x14ac:dyDescent="0.2">
      <c r="A41" s="120">
        <f t="shared" si="4"/>
        <v>1</v>
      </c>
      <c r="B41" s="54" t="s">
        <v>93</v>
      </c>
      <c r="C41" s="84" t="s">
        <v>94</v>
      </c>
      <c r="D41" s="56">
        <f>D42+D44</f>
        <v>0</v>
      </c>
      <c r="E41" s="56">
        <f>E42+E44</f>
        <v>0</v>
      </c>
      <c r="F41" s="56">
        <f>F42+F44</f>
        <v>0</v>
      </c>
    </row>
    <row r="42" spans="1:6" ht="12.75" x14ac:dyDescent="0.2">
      <c r="A42" s="120">
        <f t="shared" si="4"/>
        <v>2</v>
      </c>
      <c r="B42" s="54" t="s">
        <v>95</v>
      </c>
      <c r="C42" s="84" t="s">
        <v>96</v>
      </c>
      <c r="D42" s="56">
        <f>D43</f>
        <v>0</v>
      </c>
      <c r="E42" s="56">
        <f t="shared" ref="E42:F42" si="8">E43</f>
        <v>0</v>
      </c>
      <c r="F42" s="56">
        <f t="shared" si="8"/>
        <v>0</v>
      </c>
    </row>
    <row r="43" spans="1:6" x14ac:dyDescent="0.2">
      <c r="A43" s="120">
        <f t="shared" si="4"/>
        <v>3</v>
      </c>
      <c r="B43" s="123" t="s">
        <v>97</v>
      </c>
      <c r="C43" s="124" t="s">
        <v>98</v>
      </c>
      <c r="D43" s="57">
        <v>0</v>
      </c>
      <c r="E43" s="57">
        <v>0</v>
      </c>
      <c r="F43" s="57">
        <v>0</v>
      </c>
    </row>
    <row r="44" spans="1:6" ht="12.75" x14ac:dyDescent="0.2">
      <c r="A44" s="120">
        <f t="shared" si="4"/>
        <v>2</v>
      </c>
      <c r="B44" s="54" t="s">
        <v>99</v>
      </c>
      <c r="C44" s="84" t="s">
        <v>100</v>
      </c>
      <c r="D44" s="56">
        <f>D45</f>
        <v>0</v>
      </c>
      <c r="E44" s="56">
        <f t="shared" ref="E44:F44" si="9">E45</f>
        <v>0</v>
      </c>
      <c r="F44" s="56">
        <f t="shared" si="9"/>
        <v>0</v>
      </c>
    </row>
    <row r="45" spans="1:6" ht="24" x14ac:dyDescent="0.2">
      <c r="A45" s="120">
        <f t="shared" si="4"/>
        <v>3</v>
      </c>
      <c r="B45" s="123" t="s">
        <v>101</v>
      </c>
      <c r="C45" s="124" t="s">
        <v>102</v>
      </c>
      <c r="D45" s="57">
        <v>0</v>
      </c>
      <c r="E45" s="57">
        <v>0</v>
      </c>
      <c r="F45" s="57">
        <v>0</v>
      </c>
    </row>
  </sheetData>
  <autoFilter ref="A2:F45"/>
  <mergeCells count="1">
    <mergeCell ref="C1:F1"/>
  </mergeCells>
  <pageMargins left="0.75" right="0.75" top="1" bottom="1" header="0.5" footer="0.5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topLeftCell="A34" zoomScaleNormal="100" workbookViewId="0">
      <selection activeCell="C48" sqref="C48"/>
    </sheetView>
  </sheetViews>
  <sheetFormatPr defaultColWidth="11.42578125" defaultRowHeight="12.75" x14ac:dyDescent="0.2"/>
  <cols>
    <col min="1" max="1" width="16" style="15" customWidth="1"/>
    <col min="2" max="3" width="17.5703125" style="15" customWidth="1"/>
    <col min="4" max="4" width="17.5703125" style="27" customWidth="1"/>
    <col min="5" max="8" width="17.5703125" style="38" customWidth="1"/>
    <col min="9" max="9" width="14.28515625" style="38" customWidth="1"/>
    <col min="10" max="10" width="7.85546875" style="38" customWidth="1"/>
    <col min="11" max="16384" width="11.42578125" style="38"/>
  </cols>
  <sheetData>
    <row r="1" spans="1:8" ht="24" customHeight="1" x14ac:dyDescent="0.2">
      <c r="A1" s="209" t="s">
        <v>7</v>
      </c>
      <c r="B1" s="209"/>
      <c r="C1" s="209"/>
      <c r="D1" s="209"/>
      <c r="E1" s="209"/>
      <c r="F1" s="209"/>
      <c r="G1" s="209"/>
      <c r="H1" s="209"/>
    </row>
    <row r="2" spans="1:8" s="1" customFormat="1" ht="13.5" thickBot="1" x14ac:dyDescent="0.25">
      <c r="A2" s="8"/>
    </row>
    <row r="3" spans="1:8" s="1" customFormat="1" ht="26.25" thickBot="1" x14ac:dyDescent="0.25">
      <c r="A3" s="34" t="s">
        <v>8</v>
      </c>
      <c r="B3" s="210" t="s">
        <v>139</v>
      </c>
      <c r="C3" s="211"/>
      <c r="D3" s="211"/>
      <c r="E3" s="211"/>
      <c r="F3" s="211"/>
      <c r="G3" s="211"/>
      <c r="H3" s="212"/>
    </row>
    <row r="4" spans="1:8" s="1" customFormat="1" ht="90" thickBot="1" x14ac:dyDescent="0.25">
      <c r="A4" s="35" t="s">
        <v>9</v>
      </c>
      <c r="B4" s="10" t="s">
        <v>218</v>
      </c>
      <c r="C4" s="11" t="s">
        <v>10</v>
      </c>
      <c r="D4" s="11" t="s">
        <v>11</v>
      </c>
      <c r="E4" s="11" t="s">
        <v>12</v>
      </c>
      <c r="F4" s="11" t="s">
        <v>13</v>
      </c>
      <c r="G4" s="11" t="s">
        <v>130</v>
      </c>
      <c r="H4" s="12" t="s">
        <v>14</v>
      </c>
    </row>
    <row r="5" spans="1:8" s="1" customFormat="1" x14ac:dyDescent="0.2">
      <c r="A5" s="139">
        <v>636</v>
      </c>
      <c r="B5" s="142"/>
      <c r="C5" s="143"/>
      <c r="D5" s="144"/>
      <c r="E5" s="144">
        <v>5935758.6299999999</v>
      </c>
      <c r="F5" s="144"/>
      <c r="G5" s="145"/>
      <c r="H5" s="146"/>
    </row>
    <row r="6" spans="1:8" s="1" customFormat="1" x14ac:dyDescent="0.2">
      <c r="A6" s="140">
        <v>638</v>
      </c>
      <c r="B6" s="147"/>
      <c r="C6" s="148"/>
      <c r="D6" s="148"/>
      <c r="E6" s="148">
        <f>898995.51+3302016.83</f>
        <v>4201012.34</v>
      </c>
      <c r="F6" s="148"/>
      <c r="G6" s="149"/>
      <c r="H6" s="150"/>
    </row>
    <row r="7" spans="1:8" s="1" customFormat="1" x14ac:dyDescent="0.2">
      <c r="A7" s="140">
        <v>641</v>
      </c>
      <c r="B7" s="147"/>
      <c r="C7" s="148">
        <v>520</v>
      </c>
      <c r="D7" s="148"/>
      <c r="E7" s="148"/>
      <c r="F7" s="148"/>
      <c r="G7" s="149"/>
      <c r="H7" s="150"/>
    </row>
    <row r="8" spans="1:8" s="1" customFormat="1" x14ac:dyDescent="0.2">
      <c r="A8" s="140">
        <v>652</v>
      </c>
      <c r="B8" s="147"/>
      <c r="C8" s="148"/>
      <c r="D8" s="148">
        <v>20000</v>
      </c>
      <c r="E8" s="148"/>
      <c r="F8" s="148"/>
      <c r="G8" s="149"/>
      <c r="H8" s="150"/>
    </row>
    <row r="9" spans="1:8" s="1" customFormat="1" x14ac:dyDescent="0.2">
      <c r="A9" s="140">
        <v>661</v>
      </c>
      <c r="B9" s="147"/>
      <c r="C9" s="148">
        <v>66230</v>
      </c>
      <c r="D9" s="148"/>
      <c r="E9" s="148"/>
      <c r="F9" s="148"/>
      <c r="G9" s="149"/>
      <c r="H9" s="150"/>
    </row>
    <row r="10" spans="1:8" s="1" customFormat="1" x14ac:dyDescent="0.2">
      <c r="A10" s="140">
        <v>663</v>
      </c>
      <c r="B10" s="147"/>
      <c r="C10" s="148"/>
      <c r="D10" s="148"/>
      <c r="E10" s="148"/>
      <c r="F10" s="148">
        <v>10000</v>
      </c>
      <c r="G10" s="149"/>
      <c r="H10" s="150"/>
    </row>
    <row r="11" spans="1:8" s="1" customFormat="1" x14ac:dyDescent="0.2">
      <c r="A11" s="140">
        <v>671</v>
      </c>
      <c r="B11" s="147">
        <v>547000</v>
      </c>
      <c r="C11" s="148"/>
      <c r="D11" s="148"/>
      <c r="E11" s="148"/>
      <c r="F11" s="148"/>
      <c r="G11" s="149"/>
      <c r="H11" s="150"/>
    </row>
    <row r="12" spans="1:8" s="1" customFormat="1" x14ac:dyDescent="0.2">
      <c r="A12" s="140">
        <v>722</v>
      </c>
      <c r="B12" s="147"/>
      <c r="C12" s="148"/>
      <c r="D12" s="148"/>
      <c r="E12" s="148"/>
      <c r="F12" s="148"/>
      <c r="G12" s="149">
        <v>20000</v>
      </c>
      <c r="H12" s="150"/>
    </row>
    <row r="13" spans="1:8" s="1" customFormat="1" ht="13.5" thickBot="1" x14ac:dyDescent="0.25">
      <c r="A13" s="141"/>
      <c r="B13" s="151"/>
      <c r="C13" s="152"/>
      <c r="D13" s="152"/>
      <c r="E13" s="152"/>
      <c r="F13" s="152"/>
      <c r="G13" s="153"/>
      <c r="H13" s="154"/>
    </row>
    <row r="14" spans="1:8" s="1" customFormat="1" ht="30" customHeight="1" thickBot="1" x14ac:dyDescent="0.25">
      <c r="A14" s="13" t="s">
        <v>15</v>
      </c>
      <c r="B14" s="155">
        <f>SUM(B5:B13)</f>
        <v>547000</v>
      </c>
      <c r="C14" s="155">
        <f t="shared" ref="C14:H14" si="0">SUM(C5:C13)</f>
        <v>66750</v>
      </c>
      <c r="D14" s="155">
        <f t="shared" si="0"/>
        <v>20000</v>
      </c>
      <c r="E14" s="155">
        <f t="shared" si="0"/>
        <v>10136770.969999999</v>
      </c>
      <c r="F14" s="155">
        <f t="shared" si="0"/>
        <v>10000</v>
      </c>
      <c r="G14" s="155">
        <f t="shared" si="0"/>
        <v>20000</v>
      </c>
      <c r="H14" s="156">
        <f t="shared" si="0"/>
        <v>0</v>
      </c>
    </row>
    <row r="15" spans="1:8" s="1" customFormat="1" ht="28.5" customHeight="1" thickBot="1" x14ac:dyDescent="0.25">
      <c r="A15" s="13" t="s">
        <v>142</v>
      </c>
      <c r="B15" s="213">
        <f>B14+C14+D14+E14+F14+G14+H14</f>
        <v>10800520.969999999</v>
      </c>
      <c r="C15" s="214"/>
      <c r="D15" s="214"/>
      <c r="E15" s="214"/>
      <c r="F15" s="214"/>
      <c r="G15" s="214"/>
      <c r="H15" s="215"/>
    </row>
    <row r="16" spans="1:8" ht="13.5" thickBot="1" x14ac:dyDescent="0.25">
      <c r="A16" s="39"/>
      <c r="B16" s="39"/>
      <c r="C16" s="39"/>
      <c r="D16" s="6"/>
      <c r="E16" s="14"/>
      <c r="H16" s="9"/>
    </row>
    <row r="17" spans="1:9" ht="24" customHeight="1" thickBot="1" x14ac:dyDescent="0.25">
      <c r="A17" s="36" t="s">
        <v>8</v>
      </c>
      <c r="B17" s="210" t="s">
        <v>141</v>
      </c>
      <c r="C17" s="211"/>
      <c r="D17" s="211"/>
      <c r="E17" s="211"/>
      <c r="F17" s="211"/>
      <c r="G17" s="211"/>
      <c r="H17" s="211"/>
      <c r="I17" s="118"/>
    </row>
    <row r="18" spans="1:9" ht="90" thickBot="1" x14ac:dyDescent="0.25">
      <c r="A18" s="37" t="s">
        <v>9</v>
      </c>
      <c r="B18" s="10" t="s">
        <v>218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130</v>
      </c>
      <c r="H18" s="90" t="s">
        <v>14</v>
      </c>
      <c r="I18" s="118"/>
    </row>
    <row r="19" spans="1:9" x14ac:dyDescent="0.2">
      <c r="A19" s="139">
        <v>636</v>
      </c>
      <c r="B19" s="142"/>
      <c r="C19" s="143"/>
      <c r="D19" s="144"/>
      <c r="E19" s="144">
        <v>5935758.6299999999</v>
      </c>
      <c r="F19" s="144"/>
      <c r="G19" s="145"/>
      <c r="H19" s="146"/>
      <c r="I19" s="118"/>
    </row>
    <row r="20" spans="1:9" x14ac:dyDescent="0.2">
      <c r="A20" s="140">
        <v>638</v>
      </c>
      <c r="B20" s="147"/>
      <c r="C20" s="148"/>
      <c r="D20" s="148"/>
      <c r="E20" s="148">
        <f>168657.58+45000</f>
        <v>213657.58</v>
      </c>
      <c r="F20" s="148"/>
      <c r="G20" s="149"/>
      <c r="H20" s="150"/>
      <c r="I20" s="118"/>
    </row>
    <row r="21" spans="1:9" x14ac:dyDescent="0.2">
      <c r="A21" s="140">
        <v>641</v>
      </c>
      <c r="B21" s="147"/>
      <c r="C21" s="148">
        <v>520</v>
      </c>
      <c r="D21" s="148"/>
      <c r="E21" s="148"/>
      <c r="F21" s="148"/>
      <c r="G21" s="149"/>
      <c r="H21" s="150"/>
      <c r="I21" s="118"/>
    </row>
    <row r="22" spans="1:9" x14ac:dyDescent="0.2">
      <c r="A22" s="140">
        <v>652</v>
      </c>
      <c r="B22" s="147"/>
      <c r="C22" s="148"/>
      <c r="D22" s="148">
        <v>20000</v>
      </c>
      <c r="E22" s="148"/>
      <c r="F22" s="148"/>
      <c r="G22" s="149"/>
      <c r="H22" s="150"/>
      <c r="I22" s="118"/>
    </row>
    <row r="23" spans="1:9" x14ac:dyDescent="0.2">
      <c r="A23" s="140">
        <v>661</v>
      </c>
      <c r="B23" s="147"/>
      <c r="C23" s="148">
        <v>66230</v>
      </c>
      <c r="D23" s="148"/>
      <c r="E23" s="148"/>
      <c r="F23" s="148"/>
      <c r="G23" s="149"/>
      <c r="H23" s="150"/>
      <c r="I23" s="118"/>
    </row>
    <row r="24" spans="1:9" x14ac:dyDescent="0.2">
      <c r="A24" s="140">
        <v>663</v>
      </c>
      <c r="B24" s="147"/>
      <c r="C24" s="148"/>
      <c r="D24" s="148"/>
      <c r="E24" s="148"/>
      <c r="F24" s="148">
        <v>10000</v>
      </c>
      <c r="G24" s="149"/>
      <c r="H24" s="150"/>
      <c r="I24" s="118"/>
    </row>
    <row r="25" spans="1:9" x14ac:dyDescent="0.2">
      <c r="A25" s="140">
        <v>671</v>
      </c>
      <c r="B25" s="147">
        <v>547000</v>
      </c>
      <c r="C25" s="148"/>
      <c r="D25" s="148"/>
      <c r="E25" s="148"/>
      <c r="F25" s="148"/>
      <c r="G25" s="149"/>
      <c r="H25" s="150"/>
      <c r="I25" s="118"/>
    </row>
    <row r="26" spans="1:9" x14ac:dyDescent="0.2">
      <c r="A26" s="140"/>
      <c r="B26" s="147"/>
      <c r="C26" s="148"/>
      <c r="D26" s="148"/>
      <c r="E26" s="148"/>
      <c r="F26" s="148"/>
      <c r="G26" s="149"/>
      <c r="H26" s="150"/>
      <c r="I26" s="118"/>
    </row>
    <row r="27" spans="1:9" ht="13.5" thickBot="1" x14ac:dyDescent="0.25">
      <c r="A27" s="141"/>
      <c r="B27" s="151"/>
      <c r="C27" s="152"/>
      <c r="D27" s="152"/>
      <c r="E27" s="152"/>
      <c r="F27" s="152"/>
      <c r="G27" s="153"/>
      <c r="H27" s="154"/>
      <c r="I27" s="118"/>
    </row>
    <row r="28" spans="1:9" s="1" customFormat="1" ht="30" customHeight="1" thickBot="1" x14ac:dyDescent="0.25">
      <c r="A28" s="13" t="s">
        <v>15</v>
      </c>
      <c r="B28" s="155">
        <f>SUM(B19:B25)</f>
        <v>547000</v>
      </c>
      <c r="C28" s="155">
        <f t="shared" ref="C28:H28" si="1">SUM(C19:C25)</f>
        <v>66750</v>
      </c>
      <c r="D28" s="155">
        <f t="shared" si="1"/>
        <v>20000</v>
      </c>
      <c r="E28" s="155">
        <f t="shared" si="1"/>
        <v>6149416.21</v>
      </c>
      <c r="F28" s="155">
        <f t="shared" si="1"/>
        <v>10000</v>
      </c>
      <c r="G28" s="155">
        <f t="shared" si="1"/>
        <v>0</v>
      </c>
      <c r="H28" s="155">
        <f t="shared" si="1"/>
        <v>0</v>
      </c>
      <c r="I28" s="119"/>
    </row>
    <row r="29" spans="1:9" s="1" customFormat="1" ht="28.5" customHeight="1" thickBot="1" x14ac:dyDescent="0.25">
      <c r="A29" s="13" t="s">
        <v>143</v>
      </c>
      <c r="B29" s="213">
        <f>B28+C28+D28+E28+F28+G28+H28</f>
        <v>6793166.21</v>
      </c>
      <c r="C29" s="214"/>
      <c r="D29" s="214"/>
      <c r="E29" s="214"/>
      <c r="F29" s="214"/>
      <c r="G29" s="214"/>
      <c r="H29" s="215"/>
      <c r="I29" s="119"/>
    </row>
    <row r="30" spans="1:9" ht="13.5" thickBot="1" x14ac:dyDescent="0.25">
      <c r="D30" s="60"/>
      <c r="E30" s="61"/>
    </row>
    <row r="31" spans="1:9" ht="26.25" thickBot="1" x14ac:dyDescent="0.25">
      <c r="A31" s="36" t="s">
        <v>8</v>
      </c>
      <c r="B31" s="210" t="s">
        <v>152</v>
      </c>
      <c r="C31" s="211"/>
      <c r="D31" s="211"/>
      <c r="E31" s="211"/>
      <c r="F31" s="211"/>
      <c r="G31" s="211"/>
      <c r="H31" s="211"/>
      <c r="I31" s="118"/>
    </row>
    <row r="32" spans="1:9" ht="90" thickBot="1" x14ac:dyDescent="0.25">
      <c r="A32" s="37" t="s">
        <v>9</v>
      </c>
      <c r="B32" s="10" t="s">
        <v>218</v>
      </c>
      <c r="C32" s="11" t="s">
        <v>10</v>
      </c>
      <c r="D32" s="11" t="s">
        <v>11</v>
      </c>
      <c r="E32" s="11" t="s">
        <v>12</v>
      </c>
      <c r="F32" s="11" t="s">
        <v>13</v>
      </c>
      <c r="G32" s="11" t="s">
        <v>130</v>
      </c>
      <c r="H32" s="90" t="s">
        <v>14</v>
      </c>
      <c r="I32" s="118"/>
    </row>
    <row r="33" spans="1:9" x14ac:dyDescent="0.2">
      <c r="A33" s="139">
        <v>636</v>
      </c>
      <c r="B33" s="142"/>
      <c r="C33" s="143"/>
      <c r="D33" s="144"/>
      <c r="E33" s="144">
        <v>5935758.6299999999</v>
      </c>
      <c r="F33" s="144"/>
      <c r="G33" s="145"/>
      <c r="H33" s="146"/>
      <c r="I33" s="118"/>
    </row>
    <row r="34" spans="1:9" x14ac:dyDescent="0.2">
      <c r="A34" s="140">
        <v>638</v>
      </c>
      <c r="B34" s="147"/>
      <c r="C34" s="148"/>
      <c r="D34" s="148"/>
      <c r="E34" s="148">
        <v>193508.61</v>
      </c>
      <c r="F34" s="148"/>
      <c r="G34" s="149"/>
      <c r="H34" s="150"/>
      <c r="I34" s="118"/>
    </row>
    <row r="35" spans="1:9" x14ac:dyDescent="0.2">
      <c r="A35" s="140">
        <v>641</v>
      </c>
      <c r="B35" s="147"/>
      <c r="C35" s="148">
        <v>520</v>
      </c>
      <c r="D35" s="148"/>
      <c r="E35" s="148"/>
      <c r="F35" s="148"/>
      <c r="G35" s="149"/>
      <c r="H35" s="150"/>
      <c r="I35" s="118"/>
    </row>
    <row r="36" spans="1:9" x14ac:dyDescent="0.2">
      <c r="A36" s="140">
        <v>652</v>
      </c>
      <c r="B36" s="147"/>
      <c r="C36" s="148"/>
      <c r="D36" s="148">
        <v>20000</v>
      </c>
      <c r="E36" s="148"/>
      <c r="F36" s="148"/>
      <c r="G36" s="149"/>
      <c r="H36" s="150"/>
      <c r="I36" s="118"/>
    </row>
    <row r="37" spans="1:9" x14ac:dyDescent="0.2">
      <c r="A37" s="140">
        <v>661</v>
      </c>
      <c r="B37" s="147"/>
      <c r="C37" s="148">
        <v>66230</v>
      </c>
      <c r="D37" s="148"/>
      <c r="E37" s="148"/>
      <c r="F37" s="148"/>
      <c r="G37" s="149"/>
      <c r="H37" s="150"/>
      <c r="I37" s="118"/>
    </row>
    <row r="38" spans="1:9" ht="13.5" customHeight="1" x14ac:dyDescent="0.2">
      <c r="A38" s="140">
        <v>663</v>
      </c>
      <c r="B38" s="147"/>
      <c r="C38" s="148"/>
      <c r="D38" s="148"/>
      <c r="E38" s="148"/>
      <c r="F38" s="148">
        <v>10000</v>
      </c>
      <c r="G38" s="149"/>
      <c r="H38" s="150"/>
      <c r="I38" s="118"/>
    </row>
    <row r="39" spans="1:9" ht="13.5" customHeight="1" x14ac:dyDescent="0.2">
      <c r="A39" s="140">
        <v>671</v>
      </c>
      <c r="B39" s="147">
        <v>547000</v>
      </c>
      <c r="C39" s="148"/>
      <c r="D39" s="148"/>
      <c r="E39" s="148"/>
      <c r="F39" s="148"/>
      <c r="G39" s="149"/>
      <c r="H39" s="150"/>
      <c r="I39" s="118"/>
    </row>
    <row r="40" spans="1:9" ht="13.5" customHeight="1" x14ac:dyDescent="0.2">
      <c r="A40" s="140"/>
      <c r="B40" s="147"/>
      <c r="C40" s="148"/>
      <c r="D40" s="148"/>
      <c r="E40" s="148"/>
      <c r="F40" s="148"/>
      <c r="G40" s="149"/>
      <c r="H40" s="150"/>
      <c r="I40" s="118"/>
    </row>
    <row r="41" spans="1:9" ht="13.5" thickBot="1" x14ac:dyDescent="0.25">
      <c r="A41" s="141"/>
      <c r="B41" s="151"/>
      <c r="C41" s="152"/>
      <c r="D41" s="152"/>
      <c r="E41" s="152"/>
      <c r="F41" s="152"/>
      <c r="G41" s="153"/>
      <c r="H41" s="154"/>
      <c r="I41" s="118"/>
    </row>
    <row r="42" spans="1:9" s="1" customFormat="1" ht="30" customHeight="1" thickBot="1" x14ac:dyDescent="0.25">
      <c r="A42" s="13" t="s">
        <v>15</v>
      </c>
      <c r="B42" s="155">
        <f>SUM(B33:B39)</f>
        <v>547000</v>
      </c>
      <c r="C42" s="155">
        <f t="shared" ref="C42:H42" si="2">SUM(C33:C39)</f>
        <v>66750</v>
      </c>
      <c r="D42" s="155">
        <f t="shared" si="2"/>
        <v>20000</v>
      </c>
      <c r="E42" s="155">
        <f t="shared" si="2"/>
        <v>6129267.2400000002</v>
      </c>
      <c r="F42" s="155">
        <f t="shared" si="2"/>
        <v>10000</v>
      </c>
      <c r="G42" s="155">
        <f t="shared" si="2"/>
        <v>0</v>
      </c>
      <c r="H42" s="155">
        <f t="shared" si="2"/>
        <v>0</v>
      </c>
      <c r="I42" s="119"/>
    </row>
    <row r="43" spans="1:9" s="1" customFormat="1" ht="28.5" customHeight="1" thickBot="1" x14ac:dyDescent="0.25">
      <c r="A43" s="13" t="s">
        <v>224</v>
      </c>
      <c r="B43" s="213">
        <f>B42+C42+D42+E42+F42+G42+H42</f>
        <v>6773017.2400000002</v>
      </c>
      <c r="C43" s="214"/>
      <c r="D43" s="214"/>
      <c r="E43" s="214"/>
      <c r="F43" s="214"/>
      <c r="G43" s="214"/>
      <c r="H43" s="215"/>
      <c r="I43" s="119"/>
    </row>
    <row r="44" spans="1:9" ht="13.5" customHeight="1" x14ac:dyDescent="0.2">
      <c r="C44" s="16"/>
      <c r="D44" s="60"/>
      <c r="E44" s="62"/>
    </row>
    <row r="45" spans="1:9" ht="13.5" customHeight="1" x14ac:dyDescent="0.2">
      <c r="C45" s="16"/>
      <c r="D45" s="63"/>
      <c r="E45" s="64"/>
    </row>
    <row r="46" spans="1:9" ht="13.5" customHeight="1" x14ac:dyDescent="0.2">
      <c r="D46" s="65"/>
      <c r="E46" s="66"/>
    </row>
    <row r="47" spans="1:9" ht="13.5" customHeight="1" x14ac:dyDescent="0.2">
      <c r="D47" s="67"/>
      <c r="E47" s="68"/>
    </row>
    <row r="48" spans="1:9" ht="13.5" customHeight="1" x14ac:dyDescent="0.2">
      <c r="D48" s="60"/>
      <c r="E48" s="61"/>
    </row>
    <row r="49" spans="2:5" ht="28.5" customHeight="1" x14ac:dyDescent="0.2">
      <c r="C49" s="16"/>
      <c r="D49" s="60"/>
      <c r="E49" s="69"/>
    </row>
    <row r="50" spans="2:5" ht="13.5" customHeight="1" x14ac:dyDescent="0.2">
      <c r="C50" s="16"/>
      <c r="D50" s="60"/>
      <c r="E50" s="64"/>
    </row>
    <row r="51" spans="2:5" ht="13.5" customHeight="1" x14ac:dyDescent="0.2">
      <c r="D51" s="60"/>
      <c r="E51" s="61"/>
    </row>
    <row r="52" spans="2:5" ht="13.5" customHeight="1" x14ac:dyDescent="0.2">
      <c r="D52" s="60"/>
      <c r="E52" s="68"/>
    </row>
    <row r="53" spans="2:5" ht="13.5" customHeight="1" x14ac:dyDescent="0.2">
      <c r="D53" s="60"/>
      <c r="E53" s="61"/>
    </row>
    <row r="54" spans="2:5" ht="22.5" customHeight="1" x14ac:dyDescent="0.2">
      <c r="D54" s="60"/>
      <c r="E54" s="70"/>
    </row>
    <row r="55" spans="2:5" ht="13.5" customHeight="1" x14ac:dyDescent="0.2">
      <c r="D55" s="65"/>
      <c r="E55" s="66"/>
    </row>
    <row r="56" spans="2:5" ht="13.5" customHeight="1" x14ac:dyDescent="0.2">
      <c r="B56" s="16"/>
      <c r="D56" s="65"/>
      <c r="E56" s="71"/>
    </row>
    <row r="57" spans="2:5" ht="13.5" customHeight="1" x14ac:dyDescent="0.2">
      <c r="C57" s="16"/>
      <c r="D57" s="65"/>
      <c r="E57" s="72"/>
    </row>
    <row r="58" spans="2:5" ht="13.5" customHeight="1" x14ac:dyDescent="0.2">
      <c r="C58" s="16"/>
      <c r="D58" s="67"/>
      <c r="E58" s="64"/>
    </row>
    <row r="59" spans="2:5" ht="13.5" customHeight="1" x14ac:dyDescent="0.2">
      <c r="D59" s="60"/>
      <c r="E59" s="61"/>
    </row>
    <row r="60" spans="2:5" ht="13.5" customHeight="1" x14ac:dyDescent="0.2">
      <c r="B60" s="16"/>
      <c r="D60" s="60"/>
      <c r="E60" s="62"/>
    </row>
    <row r="61" spans="2:5" ht="13.5" customHeight="1" x14ac:dyDescent="0.2">
      <c r="C61" s="16"/>
      <c r="D61" s="60"/>
      <c r="E61" s="71"/>
    </row>
    <row r="62" spans="2:5" ht="13.5" customHeight="1" x14ac:dyDescent="0.2">
      <c r="C62" s="16"/>
      <c r="D62" s="67"/>
      <c r="E62" s="64"/>
    </row>
    <row r="63" spans="2:5" ht="13.5" customHeight="1" x14ac:dyDescent="0.2">
      <c r="D63" s="65"/>
      <c r="E63" s="61"/>
    </row>
    <row r="64" spans="2:5" ht="13.5" customHeight="1" x14ac:dyDescent="0.2">
      <c r="C64" s="16"/>
      <c r="D64" s="65"/>
      <c r="E64" s="71"/>
    </row>
    <row r="65" spans="1:5" ht="22.5" customHeight="1" x14ac:dyDescent="0.2">
      <c r="D65" s="67"/>
      <c r="E65" s="70"/>
    </row>
    <row r="66" spans="1:5" ht="13.5" customHeight="1" x14ac:dyDescent="0.2">
      <c r="D66" s="60"/>
      <c r="E66" s="61"/>
    </row>
    <row r="67" spans="1:5" ht="13.5" customHeight="1" x14ac:dyDescent="0.2">
      <c r="D67" s="67"/>
      <c r="E67" s="64"/>
    </row>
    <row r="68" spans="1:5" ht="13.5" customHeight="1" x14ac:dyDescent="0.2">
      <c r="D68" s="60"/>
      <c r="E68" s="61"/>
    </row>
    <row r="69" spans="1:5" ht="13.5" customHeight="1" x14ac:dyDescent="0.2">
      <c r="D69" s="60"/>
      <c r="E69" s="61"/>
    </row>
    <row r="70" spans="1:5" ht="13.5" customHeight="1" x14ac:dyDescent="0.2">
      <c r="A70" s="16"/>
      <c r="D70" s="73"/>
      <c r="E70" s="71"/>
    </row>
    <row r="71" spans="1:5" ht="13.5" customHeight="1" x14ac:dyDescent="0.2">
      <c r="B71" s="16"/>
      <c r="C71" s="16"/>
      <c r="D71" s="74"/>
      <c r="E71" s="71"/>
    </row>
    <row r="72" spans="1:5" ht="13.5" customHeight="1" x14ac:dyDescent="0.2">
      <c r="B72" s="16"/>
      <c r="C72" s="16"/>
      <c r="D72" s="74"/>
      <c r="E72" s="62"/>
    </row>
    <row r="73" spans="1:5" ht="13.5" customHeight="1" x14ac:dyDescent="0.2">
      <c r="B73" s="16"/>
      <c r="C73" s="16"/>
      <c r="D73" s="67"/>
      <c r="E73" s="68"/>
    </row>
    <row r="74" spans="1:5" x14ac:dyDescent="0.2">
      <c r="D74" s="60"/>
      <c r="E74" s="61"/>
    </row>
    <row r="75" spans="1:5" x14ac:dyDescent="0.2">
      <c r="B75" s="16"/>
      <c r="D75" s="60"/>
      <c r="E75" s="71"/>
    </row>
    <row r="76" spans="1:5" x14ac:dyDescent="0.2">
      <c r="C76" s="16"/>
      <c r="D76" s="60"/>
      <c r="E76" s="62"/>
    </row>
    <row r="77" spans="1:5" x14ac:dyDescent="0.2">
      <c r="C77" s="16"/>
      <c r="D77" s="67"/>
      <c r="E77" s="64"/>
    </row>
    <row r="78" spans="1:5" x14ac:dyDescent="0.2">
      <c r="D78" s="60"/>
      <c r="E78" s="61"/>
    </row>
    <row r="79" spans="1:5" x14ac:dyDescent="0.2">
      <c r="D79" s="60"/>
      <c r="E79" s="61"/>
    </row>
    <row r="80" spans="1:5" x14ac:dyDescent="0.2">
      <c r="D80" s="17"/>
      <c r="E80" s="18"/>
    </row>
    <row r="81" spans="1:5" x14ac:dyDescent="0.2">
      <c r="D81" s="60"/>
      <c r="E81" s="61"/>
    </row>
    <row r="82" spans="1:5" x14ac:dyDescent="0.2">
      <c r="D82" s="60"/>
      <c r="E82" s="61"/>
    </row>
    <row r="83" spans="1:5" x14ac:dyDescent="0.2">
      <c r="D83" s="60"/>
      <c r="E83" s="61"/>
    </row>
    <row r="84" spans="1:5" x14ac:dyDescent="0.2">
      <c r="D84" s="67"/>
      <c r="E84" s="64"/>
    </row>
    <row r="85" spans="1:5" x14ac:dyDescent="0.2">
      <c r="D85" s="60"/>
      <c r="E85" s="61"/>
    </row>
    <row r="86" spans="1:5" x14ac:dyDescent="0.2">
      <c r="D86" s="67"/>
      <c r="E86" s="64"/>
    </row>
    <row r="87" spans="1:5" x14ac:dyDescent="0.2">
      <c r="D87" s="60"/>
      <c r="E87" s="61"/>
    </row>
    <row r="88" spans="1:5" x14ac:dyDescent="0.2">
      <c r="D88" s="60"/>
      <c r="E88" s="61"/>
    </row>
    <row r="89" spans="1:5" x14ac:dyDescent="0.2">
      <c r="D89" s="60"/>
      <c r="E89" s="61"/>
    </row>
    <row r="90" spans="1:5" x14ac:dyDescent="0.2">
      <c r="D90" s="60"/>
      <c r="E90" s="61"/>
    </row>
    <row r="91" spans="1:5" ht="28.5" customHeight="1" x14ac:dyDescent="0.2">
      <c r="A91" s="75"/>
      <c r="B91" s="75"/>
      <c r="C91" s="75"/>
      <c r="D91" s="76"/>
      <c r="E91" s="19"/>
    </row>
    <row r="92" spans="1:5" x14ac:dyDescent="0.2">
      <c r="C92" s="16"/>
      <c r="D92" s="60"/>
      <c r="E92" s="62"/>
    </row>
    <row r="93" spans="1:5" x14ac:dyDescent="0.2">
      <c r="D93" s="20"/>
      <c r="E93" s="21"/>
    </row>
    <row r="94" spans="1:5" x14ac:dyDescent="0.2">
      <c r="D94" s="60"/>
      <c r="E94" s="61"/>
    </row>
    <row r="95" spans="1:5" x14ac:dyDescent="0.2">
      <c r="D95" s="17"/>
      <c r="E95" s="18"/>
    </row>
    <row r="96" spans="1:5" x14ac:dyDescent="0.2">
      <c r="D96" s="17"/>
      <c r="E96" s="18"/>
    </row>
    <row r="97" spans="3:5" x14ac:dyDescent="0.2">
      <c r="D97" s="60"/>
      <c r="E97" s="61"/>
    </row>
    <row r="98" spans="3:5" x14ac:dyDescent="0.2">
      <c r="D98" s="67"/>
      <c r="E98" s="64"/>
    </row>
    <row r="99" spans="3:5" x14ac:dyDescent="0.2">
      <c r="D99" s="60"/>
      <c r="E99" s="61"/>
    </row>
    <row r="100" spans="3:5" x14ac:dyDescent="0.2">
      <c r="D100" s="60"/>
      <c r="E100" s="61"/>
    </row>
    <row r="101" spans="3:5" x14ac:dyDescent="0.2">
      <c r="D101" s="67"/>
      <c r="E101" s="64"/>
    </row>
    <row r="102" spans="3:5" x14ac:dyDescent="0.2">
      <c r="D102" s="60"/>
      <c r="E102" s="61"/>
    </row>
    <row r="103" spans="3:5" x14ac:dyDescent="0.2">
      <c r="D103" s="17"/>
      <c r="E103" s="18"/>
    </row>
    <row r="104" spans="3:5" x14ac:dyDescent="0.2">
      <c r="D104" s="67"/>
      <c r="E104" s="21"/>
    </row>
    <row r="105" spans="3:5" x14ac:dyDescent="0.2">
      <c r="D105" s="65"/>
      <c r="E105" s="18"/>
    </row>
    <row r="106" spans="3:5" x14ac:dyDescent="0.2">
      <c r="D106" s="67"/>
      <c r="E106" s="64"/>
    </row>
    <row r="107" spans="3:5" x14ac:dyDescent="0.2">
      <c r="D107" s="60"/>
      <c r="E107" s="61"/>
    </row>
    <row r="108" spans="3:5" x14ac:dyDescent="0.2">
      <c r="C108" s="16"/>
      <c r="D108" s="60"/>
      <c r="E108" s="62"/>
    </row>
    <row r="109" spans="3:5" x14ac:dyDescent="0.2">
      <c r="D109" s="65"/>
      <c r="E109" s="64"/>
    </row>
    <row r="110" spans="3:5" x14ac:dyDescent="0.2">
      <c r="D110" s="65"/>
      <c r="E110" s="18"/>
    </row>
    <row r="111" spans="3:5" x14ac:dyDescent="0.2">
      <c r="C111" s="16"/>
      <c r="D111" s="65"/>
      <c r="E111" s="22"/>
    </row>
    <row r="112" spans="3:5" x14ac:dyDescent="0.2">
      <c r="C112" s="16"/>
      <c r="D112" s="67"/>
      <c r="E112" s="68"/>
    </row>
    <row r="113" spans="1:5" x14ac:dyDescent="0.2">
      <c r="D113" s="60"/>
      <c r="E113" s="61"/>
    </row>
    <row r="114" spans="1:5" x14ac:dyDescent="0.2">
      <c r="D114" s="20"/>
      <c r="E114" s="23"/>
    </row>
    <row r="115" spans="1:5" ht="11.25" customHeight="1" x14ac:dyDescent="0.2">
      <c r="D115" s="17"/>
      <c r="E115" s="18"/>
    </row>
    <row r="116" spans="1:5" ht="24" customHeight="1" x14ac:dyDescent="0.2">
      <c r="B116" s="16"/>
      <c r="D116" s="17"/>
      <c r="E116" s="24"/>
    </row>
    <row r="117" spans="1:5" ht="15" customHeight="1" x14ac:dyDescent="0.2">
      <c r="C117" s="16"/>
      <c r="D117" s="17"/>
      <c r="E117" s="24"/>
    </row>
    <row r="118" spans="1:5" ht="11.25" customHeight="1" x14ac:dyDescent="0.2">
      <c r="D118" s="20"/>
      <c r="E118" s="21"/>
    </row>
    <row r="119" spans="1:5" x14ac:dyDescent="0.2">
      <c r="D119" s="17"/>
      <c r="E119" s="18"/>
    </row>
    <row r="120" spans="1:5" ht="13.5" customHeight="1" x14ac:dyDescent="0.2">
      <c r="B120" s="16"/>
      <c r="D120" s="17"/>
      <c r="E120" s="25"/>
    </row>
    <row r="121" spans="1:5" ht="12.75" customHeight="1" x14ac:dyDescent="0.2">
      <c r="C121" s="16"/>
      <c r="D121" s="17"/>
      <c r="E121" s="62"/>
    </row>
    <row r="122" spans="1:5" ht="12.75" customHeight="1" x14ac:dyDescent="0.2">
      <c r="C122" s="16"/>
      <c r="D122" s="67"/>
      <c r="E122" s="68"/>
    </row>
    <row r="123" spans="1:5" x14ac:dyDescent="0.2">
      <c r="D123" s="60"/>
      <c r="E123" s="61"/>
    </row>
    <row r="124" spans="1:5" x14ac:dyDescent="0.2">
      <c r="C124" s="16"/>
      <c r="D124" s="60"/>
      <c r="E124" s="22"/>
    </row>
    <row r="125" spans="1:5" x14ac:dyDescent="0.2">
      <c r="D125" s="20"/>
      <c r="E125" s="21"/>
    </row>
    <row r="126" spans="1:5" x14ac:dyDescent="0.2">
      <c r="D126" s="17"/>
      <c r="E126" s="18"/>
    </row>
    <row r="127" spans="1:5" x14ac:dyDescent="0.2">
      <c r="D127" s="60"/>
      <c r="E127" s="61"/>
    </row>
    <row r="128" spans="1:5" ht="19.5" customHeight="1" x14ac:dyDescent="0.2">
      <c r="A128" s="71"/>
      <c r="B128" s="39"/>
      <c r="C128" s="39"/>
      <c r="D128" s="39"/>
      <c r="E128" s="71"/>
    </row>
    <row r="129" spans="1:5" ht="15" customHeight="1" x14ac:dyDescent="0.2">
      <c r="A129" s="16"/>
      <c r="D129" s="73"/>
      <c r="E129" s="71"/>
    </row>
    <row r="130" spans="1:5" x14ac:dyDescent="0.2">
      <c r="A130" s="16"/>
      <c r="B130" s="16"/>
      <c r="D130" s="73"/>
      <c r="E130" s="62"/>
    </row>
    <row r="131" spans="1:5" x14ac:dyDescent="0.2">
      <c r="C131" s="16"/>
      <c r="D131" s="60"/>
      <c r="E131" s="71"/>
    </row>
    <row r="132" spans="1:5" x14ac:dyDescent="0.2">
      <c r="D132" s="63"/>
      <c r="E132" s="64"/>
    </row>
    <row r="133" spans="1:5" x14ac:dyDescent="0.2">
      <c r="B133" s="16"/>
      <c r="D133" s="60"/>
      <c r="E133" s="62"/>
    </row>
    <row r="134" spans="1:5" x14ac:dyDescent="0.2">
      <c r="C134" s="16"/>
      <c r="D134" s="60"/>
      <c r="E134" s="62"/>
    </row>
    <row r="135" spans="1:5" x14ac:dyDescent="0.2">
      <c r="D135" s="67"/>
      <c r="E135" s="68"/>
    </row>
    <row r="136" spans="1:5" ht="22.5" customHeight="1" x14ac:dyDescent="0.2">
      <c r="C136" s="16"/>
      <c r="D136" s="60"/>
      <c r="E136" s="69"/>
    </row>
    <row r="137" spans="1:5" x14ac:dyDescent="0.2">
      <c r="D137" s="60"/>
      <c r="E137" s="68"/>
    </row>
    <row r="138" spans="1:5" x14ac:dyDescent="0.2">
      <c r="B138" s="16"/>
      <c r="D138" s="65"/>
      <c r="E138" s="71"/>
    </row>
    <row r="139" spans="1:5" x14ac:dyDescent="0.2">
      <c r="C139" s="16"/>
      <c r="D139" s="65"/>
      <c r="E139" s="72"/>
    </row>
    <row r="140" spans="1:5" x14ac:dyDescent="0.2">
      <c r="D140" s="67"/>
      <c r="E140" s="64"/>
    </row>
    <row r="141" spans="1:5" ht="13.5" customHeight="1" x14ac:dyDescent="0.2">
      <c r="A141" s="16"/>
      <c r="D141" s="73"/>
      <c r="E141" s="71"/>
    </row>
    <row r="142" spans="1:5" ht="13.5" customHeight="1" x14ac:dyDescent="0.2">
      <c r="B142" s="16"/>
      <c r="D142" s="60"/>
      <c r="E142" s="71"/>
    </row>
    <row r="143" spans="1:5" ht="13.5" customHeight="1" x14ac:dyDescent="0.2">
      <c r="C143" s="16"/>
      <c r="D143" s="60"/>
      <c r="E143" s="62"/>
    </row>
    <row r="144" spans="1:5" x14ac:dyDescent="0.2">
      <c r="C144" s="16"/>
      <c r="D144" s="67"/>
      <c r="E144" s="64"/>
    </row>
    <row r="145" spans="1:5" x14ac:dyDescent="0.2">
      <c r="C145" s="16"/>
      <c r="D145" s="60"/>
      <c r="E145" s="62"/>
    </row>
    <row r="146" spans="1:5" x14ac:dyDescent="0.2">
      <c r="D146" s="20"/>
      <c r="E146" s="21"/>
    </row>
    <row r="147" spans="1:5" x14ac:dyDescent="0.2">
      <c r="C147" s="16"/>
      <c r="D147" s="65"/>
      <c r="E147" s="22"/>
    </row>
    <row r="148" spans="1:5" x14ac:dyDescent="0.2">
      <c r="C148" s="16"/>
      <c r="D148" s="67"/>
      <c r="E148" s="68"/>
    </row>
    <row r="149" spans="1:5" x14ac:dyDescent="0.2">
      <c r="D149" s="20"/>
      <c r="E149" s="26"/>
    </row>
    <row r="150" spans="1:5" x14ac:dyDescent="0.2">
      <c r="B150" s="16"/>
      <c r="D150" s="17"/>
      <c r="E150" s="25"/>
    </row>
    <row r="151" spans="1:5" x14ac:dyDescent="0.2">
      <c r="C151" s="16"/>
      <c r="D151" s="17"/>
      <c r="E151" s="62"/>
    </row>
    <row r="152" spans="1:5" x14ac:dyDescent="0.2">
      <c r="C152" s="16"/>
      <c r="D152" s="67"/>
      <c r="E152" s="68"/>
    </row>
    <row r="153" spans="1:5" x14ac:dyDescent="0.2">
      <c r="C153" s="16"/>
      <c r="D153" s="67"/>
      <c r="E153" s="68"/>
    </row>
    <row r="154" spans="1:5" x14ac:dyDescent="0.2">
      <c r="D154" s="60"/>
      <c r="E154" s="61"/>
    </row>
    <row r="155" spans="1:5" ht="18" customHeight="1" x14ac:dyDescent="0.2">
      <c r="A155" s="207"/>
      <c r="B155" s="208"/>
      <c r="C155" s="208"/>
      <c r="D155" s="208"/>
      <c r="E155" s="208"/>
    </row>
    <row r="156" spans="1:5" ht="28.5" customHeight="1" x14ac:dyDescent="0.2">
      <c r="A156" s="75"/>
      <c r="B156" s="75"/>
      <c r="C156" s="75"/>
      <c r="D156" s="76"/>
      <c r="E156" s="19"/>
    </row>
    <row r="158" spans="1:5" x14ac:dyDescent="0.2">
      <c r="A158" s="16"/>
      <c r="B158" s="16"/>
      <c r="C158" s="16"/>
      <c r="D158" s="28"/>
      <c r="E158" s="5"/>
    </row>
    <row r="159" spans="1:5" x14ac:dyDescent="0.2">
      <c r="A159" s="16"/>
      <c r="B159" s="16"/>
      <c r="C159" s="16"/>
      <c r="D159" s="28"/>
      <c r="E159" s="5"/>
    </row>
    <row r="160" spans="1:5" ht="17.25" customHeight="1" x14ac:dyDescent="0.2">
      <c r="A160" s="16"/>
      <c r="B160" s="16"/>
      <c r="C160" s="16"/>
      <c r="D160" s="28"/>
      <c r="E160" s="5"/>
    </row>
    <row r="161" spans="1:5" ht="13.5" customHeight="1" x14ac:dyDescent="0.2">
      <c r="A161" s="16"/>
      <c r="B161" s="16"/>
      <c r="C161" s="16"/>
      <c r="D161" s="28"/>
      <c r="E161" s="5"/>
    </row>
    <row r="162" spans="1:5" x14ac:dyDescent="0.2">
      <c r="A162" s="16"/>
      <c r="B162" s="16"/>
      <c r="C162" s="16"/>
      <c r="D162" s="28"/>
      <c r="E162" s="5"/>
    </row>
    <row r="163" spans="1:5" x14ac:dyDescent="0.2">
      <c r="A163" s="16"/>
      <c r="B163" s="16"/>
      <c r="C163" s="16"/>
    </row>
    <row r="164" spans="1:5" x14ac:dyDescent="0.2">
      <c r="A164" s="16"/>
      <c r="B164" s="16"/>
      <c r="C164" s="16"/>
      <c r="D164" s="28"/>
      <c r="E164" s="5"/>
    </row>
    <row r="165" spans="1:5" x14ac:dyDescent="0.2">
      <c r="A165" s="16"/>
      <c r="B165" s="16"/>
      <c r="C165" s="16"/>
      <c r="D165" s="28"/>
      <c r="E165" s="29"/>
    </row>
    <row r="166" spans="1:5" x14ac:dyDescent="0.2">
      <c r="A166" s="16"/>
      <c r="B166" s="16"/>
      <c r="C166" s="16"/>
      <c r="D166" s="28"/>
      <c r="E166" s="5"/>
    </row>
    <row r="167" spans="1:5" ht="22.5" customHeight="1" x14ac:dyDescent="0.2">
      <c r="A167" s="16"/>
      <c r="B167" s="16"/>
      <c r="C167" s="16"/>
      <c r="D167" s="28"/>
      <c r="E167" s="69"/>
    </row>
    <row r="168" spans="1:5" ht="22.5" customHeight="1" x14ac:dyDescent="0.2">
      <c r="D168" s="67"/>
      <c r="E168" s="70"/>
    </row>
  </sheetData>
  <mergeCells count="8">
    <mergeCell ref="A155:E155"/>
    <mergeCell ref="A1:H1"/>
    <mergeCell ref="B31:H31"/>
    <mergeCell ref="B3:H3"/>
    <mergeCell ref="B15:H15"/>
    <mergeCell ref="B17:H17"/>
    <mergeCell ref="B29:H29"/>
    <mergeCell ref="B43:H4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3" firstPageNumber="2" orientation="portrait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60"/>
  <sheetViews>
    <sheetView view="pageBreakPreview" topLeftCell="A163" zoomScale="60" zoomScaleNormal="100" workbookViewId="0">
      <selection activeCell="K6" sqref="K6"/>
    </sheetView>
  </sheetViews>
  <sheetFormatPr defaultColWidth="11.42578125" defaultRowHeight="12.75" x14ac:dyDescent="0.2"/>
  <cols>
    <col min="1" max="1" width="17.5703125" style="32" customWidth="1"/>
    <col min="2" max="2" width="40.5703125" style="33" customWidth="1"/>
    <col min="3" max="3" width="14.28515625" style="2" customWidth="1"/>
    <col min="4" max="4" width="13.42578125" style="2" customWidth="1"/>
    <col min="5" max="5" width="12.42578125" style="2" bestFit="1" customWidth="1"/>
    <col min="6" max="6" width="14.140625" style="2" bestFit="1" customWidth="1"/>
    <col min="7" max="8" width="13.28515625" style="2" customWidth="1"/>
    <col min="9" max="9" width="14.28515625" style="2" customWidth="1"/>
    <col min="10" max="10" width="10" style="2" bestFit="1" customWidth="1"/>
    <col min="11" max="11" width="14.28515625" style="2" customWidth="1"/>
    <col min="12" max="12" width="13.42578125" style="2" customWidth="1"/>
    <col min="13" max="13" width="12.42578125" style="2" bestFit="1" customWidth="1"/>
    <col min="14" max="14" width="14.140625" style="2" bestFit="1" customWidth="1"/>
    <col min="15" max="16" width="13.28515625" style="2" customWidth="1"/>
    <col min="17" max="17" width="14.28515625" style="2" customWidth="1"/>
    <col min="18" max="18" width="10" style="2" bestFit="1" customWidth="1"/>
    <col min="19" max="19" width="14.28515625" style="2" customWidth="1"/>
    <col min="20" max="20" width="13.42578125" style="2" customWidth="1"/>
    <col min="21" max="21" width="12.42578125" style="2" bestFit="1" customWidth="1"/>
    <col min="22" max="22" width="14.140625" style="2" bestFit="1" customWidth="1"/>
    <col min="23" max="24" width="13.28515625" style="2" customWidth="1"/>
    <col min="25" max="25" width="14.28515625" style="2" customWidth="1"/>
    <col min="26" max="26" width="10" style="2" bestFit="1" customWidth="1"/>
    <col min="27" max="16384" width="11.42578125" style="3"/>
  </cols>
  <sheetData>
    <row r="1" spans="1:35" ht="24" customHeight="1" x14ac:dyDescent="0.2">
      <c r="A1" s="216" t="s">
        <v>16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</row>
    <row r="2" spans="1:35" s="38" customFormat="1" ht="15.75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</row>
    <row r="3" spans="1:35" s="5" customFormat="1" ht="78.75" x14ac:dyDescent="0.2">
      <c r="A3" s="4" t="s">
        <v>17</v>
      </c>
      <c r="B3" s="4" t="s">
        <v>18</v>
      </c>
      <c r="C3" s="86" t="s">
        <v>153</v>
      </c>
      <c r="D3" s="86" t="s">
        <v>219</v>
      </c>
      <c r="E3" s="86" t="s">
        <v>10</v>
      </c>
      <c r="F3" s="86" t="s">
        <v>11</v>
      </c>
      <c r="G3" s="86" t="s">
        <v>12</v>
      </c>
      <c r="H3" s="86" t="s">
        <v>19</v>
      </c>
      <c r="I3" s="86" t="s">
        <v>130</v>
      </c>
      <c r="J3" s="86" t="s">
        <v>14</v>
      </c>
      <c r="K3" s="88" t="s">
        <v>144</v>
      </c>
      <c r="L3" s="88" t="s">
        <v>219</v>
      </c>
      <c r="M3" s="88" t="s">
        <v>10</v>
      </c>
      <c r="N3" s="88" t="s">
        <v>11</v>
      </c>
      <c r="O3" s="88" t="s">
        <v>12</v>
      </c>
      <c r="P3" s="88" t="s">
        <v>19</v>
      </c>
      <c r="Q3" s="88" t="s">
        <v>130</v>
      </c>
      <c r="R3" s="88" t="s">
        <v>14</v>
      </c>
      <c r="S3" s="87" t="s">
        <v>154</v>
      </c>
      <c r="T3" s="87" t="s">
        <v>219</v>
      </c>
      <c r="U3" s="87" t="s">
        <v>10</v>
      </c>
      <c r="V3" s="87" t="s">
        <v>11</v>
      </c>
      <c r="W3" s="87" t="s">
        <v>12</v>
      </c>
      <c r="X3" s="87" t="s">
        <v>19</v>
      </c>
      <c r="Y3" s="87" t="s">
        <v>130</v>
      </c>
      <c r="Z3" s="87" t="s">
        <v>14</v>
      </c>
    </row>
    <row r="4" spans="1:35" s="121" customFormat="1" x14ac:dyDescent="0.2">
      <c r="A4" s="125"/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s="121" customFormat="1" x14ac:dyDescent="0.2">
      <c r="A5" s="125"/>
      <c r="B5" s="126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s="5" customFormat="1" x14ac:dyDescent="0.2">
      <c r="A6" s="125"/>
      <c r="B6" s="137" t="s">
        <v>155</v>
      </c>
      <c r="C6" s="166">
        <f>D6+E6+F6+G6+H6+I6+J6</f>
        <v>10810389.700000001</v>
      </c>
      <c r="D6" s="166">
        <f>D8+D64</f>
        <v>547000</v>
      </c>
      <c r="E6" s="166">
        <f>E8+E64</f>
        <v>76618.73</v>
      </c>
      <c r="F6" s="166">
        <f>F8+F64</f>
        <v>20000</v>
      </c>
      <c r="G6" s="166">
        <f>G8+G64</f>
        <v>10136770.970000001</v>
      </c>
      <c r="H6" s="166">
        <f t="shared" ref="H6:J6" si="0">H8+H64</f>
        <v>10000</v>
      </c>
      <c r="I6" s="166">
        <f t="shared" si="0"/>
        <v>20000</v>
      </c>
      <c r="J6" s="166">
        <f t="shared" si="0"/>
        <v>0</v>
      </c>
      <c r="K6" s="166">
        <f>L6+M6+N6+O6+P6+Q6+R6</f>
        <v>6793166.2100000009</v>
      </c>
      <c r="L6" s="166">
        <f>L8+L64</f>
        <v>547000</v>
      </c>
      <c r="M6" s="166">
        <f>M8+M64</f>
        <v>66750</v>
      </c>
      <c r="N6" s="166">
        <f>N8+N64</f>
        <v>20000</v>
      </c>
      <c r="O6" s="166">
        <f>O8+O64</f>
        <v>6149416.2100000009</v>
      </c>
      <c r="P6" s="166">
        <f t="shared" ref="P6:R6" si="1">P8+P64</f>
        <v>10000</v>
      </c>
      <c r="Q6" s="166">
        <f t="shared" si="1"/>
        <v>0</v>
      </c>
      <c r="R6" s="166">
        <f t="shared" si="1"/>
        <v>0</v>
      </c>
      <c r="S6" s="166">
        <f>T6+U6+V6+W6+X6+Y6+Z6</f>
        <v>6773017.2400000012</v>
      </c>
      <c r="T6" s="166">
        <f>T8+T64</f>
        <v>547000</v>
      </c>
      <c r="U6" s="166">
        <f>U8+U64</f>
        <v>66750</v>
      </c>
      <c r="V6" s="166">
        <f>V8+V64</f>
        <v>20000</v>
      </c>
      <c r="W6" s="166">
        <f>W8+W64</f>
        <v>6129267.2400000012</v>
      </c>
      <c r="X6" s="166">
        <f t="shared" ref="X6:Z6" si="2">X8+X64</f>
        <v>10000</v>
      </c>
      <c r="Y6" s="166">
        <f t="shared" si="2"/>
        <v>0</v>
      </c>
      <c r="Z6" s="166">
        <f t="shared" si="2"/>
        <v>0</v>
      </c>
      <c r="AA6" s="130"/>
      <c r="AB6" s="130"/>
      <c r="AC6" s="130"/>
      <c r="AD6" s="130"/>
      <c r="AE6" s="130"/>
      <c r="AF6" s="130"/>
      <c r="AG6" s="130"/>
      <c r="AH6" s="130"/>
      <c r="AI6" s="130"/>
    </row>
    <row r="7" spans="1:35" s="121" customFormat="1" x14ac:dyDescent="0.2">
      <c r="A7" s="125"/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8"/>
      <c r="AB7" s="128"/>
      <c r="AC7" s="128"/>
      <c r="AD7" s="128"/>
      <c r="AE7" s="128"/>
      <c r="AF7" s="128"/>
      <c r="AG7" s="128"/>
      <c r="AH7" s="128"/>
      <c r="AI7" s="128"/>
    </row>
    <row r="8" spans="1:35" s="5" customFormat="1" ht="25.5" x14ac:dyDescent="0.2">
      <c r="A8" s="158" t="s">
        <v>205</v>
      </c>
      <c r="B8" s="164" t="s">
        <v>206</v>
      </c>
      <c r="C8" s="177">
        <f>SUM(D8:J8)</f>
        <v>6564829.8600000013</v>
      </c>
      <c r="D8" s="177">
        <f>D9</f>
        <v>530000</v>
      </c>
      <c r="E8" s="177">
        <f>E9+E50</f>
        <v>49071.229999999996</v>
      </c>
      <c r="F8" s="177">
        <f>F9+F50</f>
        <v>20000</v>
      </c>
      <c r="G8" s="177">
        <f t="shared" ref="G8:J8" si="3">G9+G50</f>
        <v>5935758.6300000008</v>
      </c>
      <c r="H8" s="177">
        <f t="shared" si="3"/>
        <v>10000</v>
      </c>
      <c r="I8" s="177">
        <f t="shared" si="3"/>
        <v>20000</v>
      </c>
      <c r="J8" s="177">
        <f t="shared" si="3"/>
        <v>0</v>
      </c>
      <c r="K8" s="177">
        <f>SUM(L8:R8)</f>
        <v>6537508.6300000008</v>
      </c>
      <c r="L8" s="177">
        <f>L9</f>
        <v>530000</v>
      </c>
      <c r="M8" s="177">
        <f>M9+M50</f>
        <v>41750</v>
      </c>
      <c r="N8" s="177">
        <f>N9+N50</f>
        <v>20000</v>
      </c>
      <c r="O8" s="177">
        <f t="shared" ref="O8" si="4">O9+O50</f>
        <v>5935758.6300000008</v>
      </c>
      <c r="P8" s="177">
        <f t="shared" ref="P8" si="5">P9+P50</f>
        <v>10000</v>
      </c>
      <c r="Q8" s="177">
        <f t="shared" ref="Q8" si="6">Q9+Q50</f>
        <v>0</v>
      </c>
      <c r="R8" s="177">
        <f t="shared" ref="R8" si="7">R9+R50</f>
        <v>0</v>
      </c>
      <c r="S8" s="177">
        <f>SUM(T8:Z8)</f>
        <v>6537508.6300000008</v>
      </c>
      <c r="T8" s="177">
        <f>T9</f>
        <v>530000</v>
      </c>
      <c r="U8" s="177">
        <f>U9+U50</f>
        <v>41750</v>
      </c>
      <c r="V8" s="177">
        <f>V9+V50</f>
        <v>20000</v>
      </c>
      <c r="W8" s="177">
        <f t="shared" ref="W8" si="8">W9+W50</f>
        <v>5935758.6300000008</v>
      </c>
      <c r="X8" s="177">
        <f t="shared" ref="X8" si="9">X9+X50</f>
        <v>10000</v>
      </c>
      <c r="Y8" s="177">
        <f t="shared" ref="Y8" si="10">Y9+Y50</f>
        <v>0</v>
      </c>
      <c r="Z8" s="177">
        <f t="shared" ref="Z8" si="11">Z9+Z50</f>
        <v>0</v>
      </c>
    </row>
    <row r="9" spans="1:35" s="5" customFormat="1" ht="18" customHeight="1" x14ac:dyDescent="0.2">
      <c r="A9" s="159" t="s">
        <v>207</v>
      </c>
      <c r="B9" s="162" t="s">
        <v>156</v>
      </c>
      <c r="C9" s="171">
        <f>D9+E9+F9+G9+H9+I9+J9</f>
        <v>6515082.330000001</v>
      </c>
      <c r="D9" s="171">
        <f>D10</f>
        <v>530000</v>
      </c>
      <c r="E9" s="171">
        <f>E10</f>
        <v>29323.7</v>
      </c>
      <c r="F9" s="171">
        <f>F10</f>
        <v>20000</v>
      </c>
      <c r="G9" s="171">
        <f t="shared" ref="G9:J9" si="12">G10</f>
        <v>5935758.6300000008</v>
      </c>
      <c r="H9" s="171">
        <f t="shared" si="12"/>
        <v>0</v>
      </c>
      <c r="I9" s="171">
        <f t="shared" si="12"/>
        <v>0</v>
      </c>
      <c r="J9" s="171">
        <f t="shared" si="12"/>
        <v>0</v>
      </c>
      <c r="K9" s="171">
        <f>L9+M9+N9+O9+P9+Q9+R9</f>
        <v>6514598.6300000008</v>
      </c>
      <c r="L9" s="171">
        <f>L10</f>
        <v>530000</v>
      </c>
      <c r="M9" s="171">
        <f>M10</f>
        <v>28840</v>
      </c>
      <c r="N9" s="171">
        <f>N10</f>
        <v>20000</v>
      </c>
      <c r="O9" s="171">
        <f t="shared" ref="O9" si="13">O10</f>
        <v>5935758.6300000008</v>
      </c>
      <c r="P9" s="171">
        <f t="shared" ref="P9" si="14">P10</f>
        <v>0</v>
      </c>
      <c r="Q9" s="171">
        <f t="shared" ref="Q9" si="15">Q10</f>
        <v>0</v>
      </c>
      <c r="R9" s="171">
        <f t="shared" ref="R9" si="16">R10</f>
        <v>0</v>
      </c>
      <c r="S9" s="171">
        <f>T9+U9+V9+W9+X9+Y9+Z9</f>
        <v>6514598.6300000008</v>
      </c>
      <c r="T9" s="171">
        <f>T10</f>
        <v>530000</v>
      </c>
      <c r="U9" s="171">
        <f>U10</f>
        <v>28840</v>
      </c>
      <c r="V9" s="171">
        <f>V10</f>
        <v>20000</v>
      </c>
      <c r="W9" s="171">
        <f t="shared" ref="W9" si="17">W10</f>
        <v>5935758.6300000008</v>
      </c>
      <c r="X9" s="171">
        <f t="shared" ref="X9" si="18">X10</f>
        <v>0</v>
      </c>
      <c r="Y9" s="171">
        <f t="shared" ref="Y9" si="19">Y10</f>
        <v>0</v>
      </c>
      <c r="Z9" s="171">
        <f t="shared" ref="Z9" si="20">Z10</f>
        <v>0</v>
      </c>
    </row>
    <row r="10" spans="1:35" s="5" customFormat="1" x14ac:dyDescent="0.2">
      <c r="A10" s="167">
        <v>3</v>
      </c>
      <c r="B10" s="170" t="s">
        <v>157</v>
      </c>
      <c r="C10" s="174">
        <f>D10+E10+F10+G10+H10+I10+J10</f>
        <v>6515082.330000001</v>
      </c>
      <c r="D10" s="174">
        <f>D18+D46</f>
        <v>530000</v>
      </c>
      <c r="E10" s="174">
        <f>E18+E46</f>
        <v>29323.7</v>
      </c>
      <c r="F10" s="174">
        <f>F18</f>
        <v>20000</v>
      </c>
      <c r="G10" s="174">
        <f>G11+G18+G46</f>
        <v>5935758.6300000008</v>
      </c>
      <c r="H10" s="129"/>
      <c r="I10" s="129"/>
      <c r="J10" s="129"/>
      <c r="K10" s="174">
        <f>L10+M10+N10+O10+P10+Q10+R10</f>
        <v>6514598.6300000008</v>
      </c>
      <c r="L10" s="174">
        <f>L18+L46</f>
        <v>530000</v>
      </c>
      <c r="M10" s="174">
        <f>M18+M46</f>
        <v>28840</v>
      </c>
      <c r="N10" s="174">
        <f>N18</f>
        <v>20000</v>
      </c>
      <c r="O10" s="174">
        <f>O11+O18+O46</f>
        <v>5935758.6300000008</v>
      </c>
      <c r="P10" s="129"/>
      <c r="Q10" s="129"/>
      <c r="R10" s="129"/>
      <c r="S10" s="174">
        <f>T10+U10+V10+W10+X10+Y10+Z10</f>
        <v>6514598.6300000008</v>
      </c>
      <c r="T10" s="174">
        <f>T18+T46</f>
        <v>530000</v>
      </c>
      <c r="U10" s="174">
        <f>U18+U46</f>
        <v>28840</v>
      </c>
      <c r="V10" s="174">
        <f>V18</f>
        <v>20000</v>
      </c>
      <c r="W10" s="174">
        <f>W11+W18+W46</f>
        <v>5935758.6300000008</v>
      </c>
      <c r="X10" s="129"/>
      <c r="Y10" s="129"/>
      <c r="Z10" s="129"/>
      <c r="AA10" s="130"/>
      <c r="AB10" s="130"/>
      <c r="AC10" s="130"/>
      <c r="AD10" s="130"/>
      <c r="AE10" s="130"/>
      <c r="AF10" s="130"/>
      <c r="AG10" s="130"/>
      <c r="AH10" s="130"/>
      <c r="AI10" s="130"/>
    </row>
    <row r="11" spans="1:35" s="5" customFormat="1" x14ac:dyDescent="0.2">
      <c r="A11" s="167">
        <v>31</v>
      </c>
      <c r="B11" s="170" t="s">
        <v>20</v>
      </c>
      <c r="C11" s="174">
        <f>SUM(D11:J11)</f>
        <v>5913766.6300000008</v>
      </c>
      <c r="D11" s="129"/>
      <c r="E11" s="129"/>
      <c r="F11" s="129"/>
      <c r="G11" s="174">
        <f>SUM(G12:G17)</f>
        <v>5913766.6300000008</v>
      </c>
      <c r="H11" s="129"/>
      <c r="I11" s="129"/>
      <c r="J11" s="129"/>
      <c r="K11" s="174">
        <f>SUM(L11:R11)</f>
        <v>5913766.6300000008</v>
      </c>
      <c r="L11" s="129"/>
      <c r="M11" s="129"/>
      <c r="N11" s="129"/>
      <c r="O11" s="174">
        <f>SUM(O12:O17)</f>
        <v>5913766.6300000008</v>
      </c>
      <c r="P11" s="129"/>
      <c r="Q11" s="129"/>
      <c r="R11" s="129"/>
      <c r="S11" s="174">
        <f>SUM(T11:Z11)</f>
        <v>5913766.6300000008</v>
      </c>
      <c r="T11" s="129"/>
      <c r="U11" s="129"/>
      <c r="V11" s="129"/>
      <c r="W11" s="174">
        <f>SUM(W12:W17)</f>
        <v>5913766.6300000008</v>
      </c>
      <c r="X11" s="129"/>
      <c r="Y11" s="129"/>
      <c r="Z11" s="129"/>
      <c r="AA11" s="130"/>
      <c r="AB11" s="130"/>
      <c r="AC11" s="130"/>
      <c r="AD11" s="130"/>
      <c r="AE11" s="130"/>
      <c r="AF11" s="130"/>
      <c r="AG11" s="130"/>
      <c r="AH11" s="130"/>
      <c r="AI11" s="130"/>
    </row>
    <row r="12" spans="1:35" s="121" customFormat="1" x14ac:dyDescent="0.2">
      <c r="A12" s="133">
        <v>3111</v>
      </c>
      <c r="B12" s="134" t="s">
        <v>158</v>
      </c>
      <c r="C12" s="173">
        <f t="shared" ref="C12:C49" si="21">SUM(D12:J12)</f>
        <v>4868213.9000000004</v>
      </c>
      <c r="D12" s="127"/>
      <c r="E12" s="127"/>
      <c r="F12" s="127"/>
      <c r="G12" s="173">
        <v>4868213.9000000004</v>
      </c>
      <c r="H12" s="127"/>
      <c r="I12" s="127"/>
      <c r="J12" s="127"/>
      <c r="K12" s="173">
        <f t="shared" ref="K12" si="22">SUM(L12:R12)</f>
        <v>4868213.9000000004</v>
      </c>
      <c r="L12" s="127"/>
      <c r="M12" s="127"/>
      <c r="N12" s="127"/>
      <c r="O12" s="173">
        <v>4868213.9000000004</v>
      </c>
      <c r="P12" s="127"/>
      <c r="Q12" s="127"/>
      <c r="R12" s="127"/>
      <c r="S12" s="173">
        <f t="shared" ref="S12" si="23">SUM(T12:Z12)</f>
        <v>4868213.9000000004</v>
      </c>
      <c r="T12" s="127"/>
      <c r="U12" s="127"/>
      <c r="V12" s="127"/>
      <c r="W12" s="173">
        <v>4868213.9000000004</v>
      </c>
      <c r="X12" s="127"/>
      <c r="Y12" s="127"/>
      <c r="Z12" s="127"/>
      <c r="AA12" s="128"/>
      <c r="AB12" s="128"/>
      <c r="AC12" s="128"/>
      <c r="AD12" s="128"/>
      <c r="AE12" s="128"/>
      <c r="AF12" s="128"/>
      <c r="AG12" s="128"/>
      <c r="AH12" s="128"/>
      <c r="AI12" s="128"/>
    </row>
    <row r="13" spans="1:35" s="121" customFormat="1" x14ac:dyDescent="0.2">
      <c r="A13" s="133">
        <v>3113</v>
      </c>
      <c r="B13" s="134" t="s">
        <v>159</v>
      </c>
      <c r="C13" s="173"/>
      <c r="D13" s="127"/>
      <c r="E13" s="127"/>
      <c r="F13" s="127"/>
      <c r="G13" s="173"/>
      <c r="H13" s="127"/>
      <c r="I13" s="127"/>
      <c r="J13" s="127"/>
      <c r="K13" s="173"/>
      <c r="L13" s="127"/>
      <c r="M13" s="127"/>
      <c r="N13" s="127"/>
      <c r="O13" s="173"/>
      <c r="P13" s="127"/>
      <c r="Q13" s="127"/>
      <c r="R13" s="127"/>
      <c r="S13" s="173"/>
      <c r="T13" s="127"/>
      <c r="U13" s="127"/>
      <c r="V13" s="127"/>
      <c r="W13" s="173"/>
      <c r="X13" s="127"/>
      <c r="Y13" s="127"/>
      <c r="Z13" s="127"/>
      <c r="AA13" s="128"/>
      <c r="AB13" s="128"/>
      <c r="AC13" s="128"/>
      <c r="AD13" s="128"/>
      <c r="AE13" s="128"/>
      <c r="AF13" s="128"/>
      <c r="AG13" s="128"/>
      <c r="AH13" s="128"/>
      <c r="AI13" s="128"/>
    </row>
    <row r="14" spans="1:35" s="121" customFormat="1" x14ac:dyDescent="0.2">
      <c r="A14" s="133">
        <v>3114</v>
      </c>
      <c r="B14" s="134" t="s">
        <v>160</v>
      </c>
      <c r="C14" s="173"/>
      <c r="D14" s="127"/>
      <c r="E14" s="127"/>
      <c r="F14" s="127"/>
      <c r="G14" s="173"/>
      <c r="H14" s="127"/>
      <c r="I14" s="127"/>
      <c r="J14" s="127"/>
      <c r="K14" s="173"/>
      <c r="L14" s="127"/>
      <c r="M14" s="127"/>
      <c r="N14" s="127"/>
      <c r="O14" s="173"/>
      <c r="P14" s="127"/>
      <c r="Q14" s="127"/>
      <c r="R14" s="127"/>
      <c r="S14" s="173"/>
      <c r="T14" s="127"/>
      <c r="U14" s="127"/>
      <c r="V14" s="127"/>
      <c r="W14" s="173"/>
      <c r="X14" s="127"/>
      <c r="Y14" s="127"/>
      <c r="Z14" s="127"/>
      <c r="AA14" s="128"/>
      <c r="AB14" s="128"/>
      <c r="AC14" s="128"/>
      <c r="AD14" s="128"/>
      <c r="AE14" s="128"/>
      <c r="AF14" s="128"/>
      <c r="AG14" s="128"/>
      <c r="AH14" s="128"/>
      <c r="AI14" s="128"/>
    </row>
    <row r="15" spans="1:35" s="121" customFormat="1" x14ac:dyDescent="0.2">
      <c r="A15" s="133">
        <v>3121</v>
      </c>
      <c r="B15" s="134" t="s">
        <v>22</v>
      </c>
      <c r="C15" s="173">
        <f t="shared" si="21"/>
        <v>242297.44</v>
      </c>
      <c r="D15" s="127"/>
      <c r="E15" s="127"/>
      <c r="F15" s="127"/>
      <c r="G15" s="173">
        <v>242297.44</v>
      </c>
      <c r="H15" s="127"/>
      <c r="I15" s="127"/>
      <c r="J15" s="127"/>
      <c r="K15" s="173">
        <f t="shared" ref="K15" si="24">SUM(L15:R15)</f>
        <v>242297.44</v>
      </c>
      <c r="L15" s="127"/>
      <c r="M15" s="127"/>
      <c r="N15" s="127"/>
      <c r="O15" s="173">
        <v>242297.44</v>
      </c>
      <c r="P15" s="127"/>
      <c r="Q15" s="127"/>
      <c r="R15" s="127"/>
      <c r="S15" s="173">
        <f t="shared" ref="S15" si="25">SUM(T15:Z15)</f>
        <v>242297.44</v>
      </c>
      <c r="T15" s="127"/>
      <c r="U15" s="127"/>
      <c r="V15" s="127"/>
      <c r="W15" s="173">
        <v>242297.44</v>
      </c>
      <c r="X15" s="127"/>
      <c r="Y15" s="127"/>
      <c r="Z15" s="127"/>
      <c r="AA15" s="128"/>
      <c r="AB15" s="128"/>
      <c r="AC15" s="128"/>
      <c r="AD15" s="128"/>
      <c r="AE15" s="128"/>
      <c r="AF15" s="128"/>
      <c r="AG15" s="128"/>
      <c r="AH15" s="128"/>
      <c r="AI15" s="128"/>
    </row>
    <row r="16" spans="1:35" s="121" customFormat="1" x14ac:dyDescent="0.2">
      <c r="A16" s="133">
        <v>3131</v>
      </c>
      <c r="B16" s="134" t="s">
        <v>161</v>
      </c>
      <c r="C16" s="173"/>
      <c r="D16" s="127"/>
      <c r="E16" s="127"/>
      <c r="F16" s="127"/>
      <c r="G16" s="173"/>
      <c r="H16" s="127"/>
      <c r="I16" s="127"/>
      <c r="J16" s="127"/>
      <c r="K16" s="173"/>
      <c r="L16" s="127"/>
      <c r="M16" s="127"/>
      <c r="N16" s="127"/>
      <c r="O16" s="173"/>
      <c r="P16" s="127"/>
      <c r="Q16" s="127"/>
      <c r="R16" s="127"/>
      <c r="S16" s="173"/>
      <c r="T16" s="127"/>
      <c r="U16" s="127"/>
      <c r="V16" s="127"/>
      <c r="W16" s="173"/>
      <c r="X16" s="127"/>
      <c r="Y16" s="127"/>
      <c r="Z16" s="127"/>
      <c r="AA16" s="128"/>
      <c r="AB16" s="128"/>
      <c r="AC16" s="128"/>
      <c r="AD16" s="128"/>
      <c r="AE16" s="128"/>
      <c r="AF16" s="128"/>
      <c r="AG16" s="128"/>
      <c r="AH16" s="128"/>
      <c r="AI16" s="128"/>
    </row>
    <row r="17" spans="1:35" s="121" customFormat="1" x14ac:dyDescent="0.2">
      <c r="A17" s="133">
        <v>3132</v>
      </c>
      <c r="B17" s="134" t="s">
        <v>162</v>
      </c>
      <c r="C17" s="173">
        <f t="shared" si="21"/>
        <v>803255.29</v>
      </c>
      <c r="D17" s="127"/>
      <c r="E17" s="127"/>
      <c r="F17" s="127"/>
      <c r="G17" s="173">
        <v>803255.29</v>
      </c>
      <c r="H17" s="127"/>
      <c r="I17" s="127"/>
      <c r="J17" s="127"/>
      <c r="K17" s="173">
        <f t="shared" ref="K17:K27" si="26">SUM(L17:R17)</f>
        <v>803255.29</v>
      </c>
      <c r="L17" s="127"/>
      <c r="M17" s="127"/>
      <c r="N17" s="127"/>
      <c r="O17" s="173">
        <v>803255.29</v>
      </c>
      <c r="P17" s="127"/>
      <c r="Q17" s="127"/>
      <c r="R17" s="127"/>
      <c r="S17" s="173">
        <f t="shared" ref="S17:S27" si="27">SUM(T17:Z17)</f>
        <v>803255.29</v>
      </c>
      <c r="T17" s="127"/>
      <c r="U17" s="127"/>
      <c r="V17" s="127"/>
      <c r="W17" s="173">
        <v>803255.29</v>
      </c>
      <c r="X17" s="127"/>
      <c r="Y17" s="127"/>
      <c r="Z17" s="127"/>
      <c r="AA17" s="128"/>
      <c r="AB17" s="128"/>
      <c r="AC17" s="128"/>
      <c r="AD17" s="128"/>
      <c r="AE17" s="128"/>
      <c r="AF17" s="128"/>
      <c r="AG17" s="128"/>
      <c r="AH17" s="128"/>
      <c r="AI17" s="128"/>
    </row>
    <row r="18" spans="1:35" s="5" customFormat="1" x14ac:dyDescent="0.2">
      <c r="A18" s="167">
        <v>32</v>
      </c>
      <c r="B18" s="170" t="s">
        <v>24</v>
      </c>
      <c r="C18" s="174">
        <f t="shared" si="21"/>
        <v>599285.69999999995</v>
      </c>
      <c r="D18" s="174">
        <f>SUM(D19:D45)</f>
        <v>528000</v>
      </c>
      <c r="E18" s="174">
        <f>SUM(E19:E45)</f>
        <v>29293.7</v>
      </c>
      <c r="F18" s="174">
        <f>F19</f>
        <v>20000</v>
      </c>
      <c r="G18" s="174">
        <f>SUM(G19:G45)</f>
        <v>21992</v>
      </c>
      <c r="H18" s="129"/>
      <c r="I18" s="129"/>
      <c r="J18" s="129"/>
      <c r="K18" s="174">
        <f t="shared" si="26"/>
        <v>598802</v>
      </c>
      <c r="L18" s="174">
        <f>SUM(L19:L45)</f>
        <v>528000</v>
      </c>
      <c r="M18" s="174">
        <f>SUM(M19:M45)</f>
        <v>28810</v>
      </c>
      <c r="N18" s="174">
        <f>N19</f>
        <v>20000</v>
      </c>
      <c r="O18" s="174">
        <f>SUM(O19:O45)</f>
        <v>21992</v>
      </c>
      <c r="P18" s="129"/>
      <c r="Q18" s="129"/>
      <c r="R18" s="129"/>
      <c r="S18" s="174">
        <f t="shared" si="27"/>
        <v>598802</v>
      </c>
      <c r="T18" s="174">
        <f>SUM(T19:T45)</f>
        <v>528000</v>
      </c>
      <c r="U18" s="174">
        <f>SUM(U19:U45)</f>
        <v>28810</v>
      </c>
      <c r="V18" s="174">
        <f>V19</f>
        <v>20000</v>
      </c>
      <c r="W18" s="174">
        <f>SUM(W19:W45)</f>
        <v>21992</v>
      </c>
      <c r="X18" s="129"/>
      <c r="Y18" s="129"/>
      <c r="Z18" s="129"/>
      <c r="AA18" s="130"/>
      <c r="AB18" s="130"/>
      <c r="AC18" s="130"/>
      <c r="AD18" s="130"/>
      <c r="AE18" s="130"/>
      <c r="AF18" s="130"/>
      <c r="AG18" s="130"/>
      <c r="AH18" s="130"/>
      <c r="AI18" s="130"/>
    </row>
    <row r="19" spans="1:35" s="5" customFormat="1" x14ac:dyDescent="0.2">
      <c r="A19" s="133">
        <v>3211</v>
      </c>
      <c r="B19" s="134" t="s">
        <v>164</v>
      </c>
      <c r="C19" s="173">
        <f t="shared" si="21"/>
        <v>30256</v>
      </c>
      <c r="D19" s="173">
        <v>9000</v>
      </c>
      <c r="E19" s="173"/>
      <c r="F19" s="173">
        <v>20000</v>
      </c>
      <c r="G19" s="173">
        <v>1256</v>
      </c>
      <c r="H19" s="127"/>
      <c r="I19" s="127"/>
      <c r="J19" s="129"/>
      <c r="K19" s="173">
        <f t="shared" si="26"/>
        <v>30256</v>
      </c>
      <c r="L19" s="173">
        <v>9000</v>
      </c>
      <c r="M19" s="173"/>
      <c r="N19" s="173">
        <v>20000</v>
      </c>
      <c r="O19" s="173">
        <v>1256</v>
      </c>
      <c r="P19" s="127"/>
      <c r="Q19" s="127"/>
      <c r="R19" s="129"/>
      <c r="S19" s="173">
        <f t="shared" si="27"/>
        <v>30256</v>
      </c>
      <c r="T19" s="173">
        <v>9000</v>
      </c>
      <c r="U19" s="173"/>
      <c r="V19" s="173">
        <v>20000</v>
      </c>
      <c r="W19" s="173">
        <v>1256</v>
      </c>
      <c r="X19" s="127"/>
      <c r="Y19" s="127"/>
      <c r="Z19" s="129"/>
      <c r="AA19" s="130"/>
      <c r="AB19" s="130"/>
      <c r="AC19" s="130"/>
      <c r="AD19" s="130"/>
      <c r="AE19" s="130"/>
      <c r="AF19" s="130"/>
      <c r="AG19" s="130"/>
      <c r="AH19" s="130"/>
      <c r="AI19" s="130"/>
    </row>
    <row r="20" spans="1:35" s="5" customFormat="1" ht="24" x14ac:dyDescent="0.2">
      <c r="A20" s="133">
        <v>3212</v>
      </c>
      <c r="B20" s="134" t="s">
        <v>165</v>
      </c>
      <c r="C20" s="173">
        <f t="shared" si="21"/>
        <v>132039.57</v>
      </c>
      <c r="D20" s="173">
        <v>132039.57</v>
      </c>
      <c r="E20" s="173"/>
      <c r="F20" s="127"/>
      <c r="G20" s="127"/>
      <c r="H20" s="127"/>
      <c r="I20" s="127"/>
      <c r="J20" s="129"/>
      <c r="K20" s="173">
        <f t="shared" si="26"/>
        <v>132039.57</v>
      </c>
      <c r="L20" s="173">
        <v>132039.57</v>
      </c>
      <c r="M20" s="173"/>
      <c r="N20" s="127"/>
      <c r="O20" s="127"/>
      <c r="P20" s="127"/>
      <c r="Q20" s="127"/>
      <c r="R20" s="129"/>
      <c r="S20" s="173">
        <f t="shared" si="27"/>
        <v>132039.57</v>
      </c>
      <c r="T20" s="173">
        <v>132039.57</v>
      </c>
      <c r="U20" s="173"/>
      <c r="V20" s="127"/>
      <c r="W20" s="127"/>
      <c r="X20" s="127"/>
      <c r="Y20" s="127"/>
      <c r="Z20" s="129"/>
      <c r="AA20" s="130"/>
      <c r="AB20" s="130"/>
      <c r="AC20" s="130"/>
      <c r="AD20" s="130"/>
      <c r="AE20" s="130"/>
      <c r="AF20" s="130"/>
      <c r="AG20" s="130"/>
      <c r="AH20" s="130"/>
      <c r="AI20" s="130"/>
    </row>
    <row r="21" spans="1:35" s="5" customFormat="1" x14ac:dyDescent="0.2">
      <c r="A21" s="133">
        <v>3213</v>
      </c>
      <c r="B21" s="134" t="s">
        <v>166</v>
      </c>
      <c r="C21" s="173">
        <f t="shared" si="21"/>
        <v>5000</v>
      </c>
      <c r="D21" s="173">
        <v>5000</v>
      </c>
      <c r="E21" s="173"/>
      <c r="F21" s="127"/>
      <c r="G21" s="127"/>
      <c r="H21" s="127"/>
      <c r="I21" s="127"/>
      <c r="J21" s="129"/>
      <c r="K21" s="173">
        <f t="shared" si="26"/>
        <v>5000</v>
      </c>
      <c r="L21" s="173">
        <v>5000</v>
      </c>
      <c r="M21" s="173"/>
      <c r="N21" s="127"/>
      <c r="O21" s="127"/>
      <c r="P21" s="127"/>
      <c r="Q21" s="127"/>
      <c r="R21" s="129"/>
      <c r="S21" s="173">
        <f t="shared" si="27"/>
        <v>5000</v>
      </c>
      <c r="T21" s="173">
        <v>5000</v>
      </c>
      <c r="U21" s="173"/>
      <c r="V21" s="127"/>
      <c r="W21" s="127"/>
      <c r="X21" s="127"/>
      <c r="Y21" s="127"/>
      <c r="Z21" s="129"/>
      <c r="AA21" s="130"/>
      <c r="AB21" s="130"/>
      <c r="AC21" s="130"/>
      <c r="AD21" s="130"/>
      <c r="AE21" s="130"/>
      <c r="AF21" s="130"/>
      <c r="AG21" s="130"/>
      <c r="AH21" s="130"/>
      <c r="AI21" s="130"/>
    </row>
    <row r="22" spans="1:35" s="5" customFormat="1" x14ac:dyDescent="0.2">
      <c r="A22" s="133">
        <v>3214</v>
      </c>
      <c r="B22" s="134" t="s">
        <v>167</v>
      </c>
      <c r="C22" s="173">
        <f t="shared" si="21"/>
        <v>1000</v>
      </c>
      <c r="D22" s="173"/>
      <c r="E22" s="173">
        <v>1000</v>
      </c>
      <c r="F22" s="127"/>
      <c r="G22" s="127"/>
      <c r="H22" s="127"/>
      <c r="I22" s="127"/>
      <c r="J22" s="129"/>
      <c r="K22" s="173">
        <f t="shared" si="26"/>
        <v>1000</v>
      </c>
      <c r="L22" s="173"/>
      <c r="M22" s="173">
        <v>1000</v>
      </c>
      <c r="N22" s="127"/>
      <c r="O22" s="127"/>
      <c r="P22" s="127"/>
      <c r="Q22" s="127"/>
      <c r="R22" s="129"/>
      <c r="S22" s="173">
        <f t="shared" si="27"/>
        <v>1000</v>
      </c>
      <c r="T22" s="173"/>
      <c r="U22" s="173">
        <v>1000</v>
      </c>
      <c r="V22" s="127"/>
      <c r="W22" s="127"/>
      <c r="X22" s="127"/>
      <c r="Y22" s="127"/>
      <c r="Z22" s="129"/>
      <c r="AA22" s="130"/>
      <c r="AB22" s="130"/>
      <c r="AC22" s="130"/>
      <c r="AD22" s="130"/>
      <c r="AE22" s="130"/>
      <c r="AF22" s="130"/>
      <c r="AG22" s="130"/>
      <c r="AH22" s="130"/>
      <c r="AI22" s="130"/>
    </row>
    <row r="23" spans="1:35" s="5" customFormat="1" x14ac:dyDescent="0.2">
      <c r="A23" s="133">
        <v>3221</v>
      </c>
      <c r="B23" s="134" t="s">
        <v>168</v>
      </c>
      <c r="C23" s="173">
        <f t="shared" si="21"/>
        <v>20300</v>
      </c>
      <c r="D23" s="173">
        <v>20000</v>
      </c>
      <c r="E23" s="173"/>
      <c r="F23" s="127"/>
      <c r="G23" s="173">
        <v>300</v>
      </c>
      <c r="H23" s="127"/>
      <c r="I23" s="127"/>
      <c r="J23" s="129"/>
      <c r="K23" s="173">
        <f t="shared" si="26"/>
        <v>20300</v>
      </c>
      <c r="L23" s="173">
        <v>20000</v>
      </c>
      <c r="M23" s="173"/>
      <c r="N23" s="127"/>
      <c r="O23" s="173">
        <v>300</v>
      </c>
      <c r="P23" s="127"/>
      <c r="Q23" s="127"/>
      <c r="R23" s="129"/>
      <c r="S23" s="173">
        <f t="shared" si="27"/>
        <v>20300</v>
      </c>
      <c r="T23" s="173">
        <v>20000</v>
      </c>
      <c r="U23" s="173"/>
      <c r="V23" s="127"/>
      <c r="W23" s="173">
        <v>300</v>
      </c>
      <c r="X23" s="127"/>
      <c r="Y23" s="127"/>
      <c r="Z23" s="129"/>
      <c r="AA23" s="130"/>
      <c r="AB23" s="130"/>
      <c r="AC23" s="130"/>
      <c r="AD23" s="130"/>
      <c r="AE23" s="130"/>
      <c r="AF23" s="130"/>
      <c r="AG23" s="130"/>
      <c r="AH23" s="130"/>
      <c r="AI23" s="130"/>
    </row>
    <row r="24" spans="1:35" s="5" customFormat="1" x14ac:dyDescent="0.2">
      <c r="A24" s="133">
        <v>3222</v>
      </c>
      <c r="B24" s="134" t="s">
        <v>169</v>
      </c>
      <c r="C24" s="173">
        <f t="shared" si="21"/>
        <v>20000</v>
      </c>
      <c r="D24" s="173">
        <v>20000</v>
      </c>
      <c r="E24" s="173"/>
      <c r="F24" s="127"/>
      <c r="G24" s="127"/>
      <c r="H24" s="127"/>
      <c r="I24" s="127"/>
      <c r="J24" s="129"/>
      <c r="K24" s="173">
        <f t="shared" si="26"/>
        <v>20000</v>
      </c>
      <c r="L24" s="173">
        <v>20000</v>
      </c>
      <c r="M24" s="173"/>
      <c r="N24" s="127"/>
      <c r="O24" s="127"/>
      <c r="P24" s="127"/>
      <c r="Q24" s="127"/>
      <c r="R24" s="129"/>
      <c r="S24" s="173">
        <f t="shared" si="27"/>
        <v>20000</v>
      </c>
      <c r="T24" s="173">
        <v>20000</v>
      </c>
      <c r="U24" s="173"/>
      <c r="V24" s="127"/>
      <c r="W24" s="127"/>
      <c r="X24" s="127"/>
      <c r="Y24" s="127"/>
      <c r="Z24" s="129"/>
      <c r="AA24" s="130"/>
      <c r="AB24" s="130"/>
      <c r="AC24" s="130"/>
      <c r="AD24" s="130"/>
      <c r="AE24" s="130"/>
      <c r="AF24" s="130"/>
      <c r="AG24" s="130"/>
      <c r="AH24" s="130"/>
      <c r="AI24" s="130"/>
    </row>
    <row r="25" spans="1:35" s="5" customFormat="1" x14ac:dyDescent="0.2">
      <c r="A25" s="133">
        <v>3223</v>
      </c>
      <c r="B25" s="134" t="s">
        <v>170</v>
      </c>
      <c r="C25" s="173">
        <f t="shared" si="21"/>
        <v>135000</v>
      </c>
      <c r="D25" s="173">
        <f>55000+80000</f>
        <v>135000</v>
      </c>
      <c r="E25" s="173"/>
      <c r="F25" s="127"/>
      <c r="G25" s="127"/>
      <c r="H25" s="127"/>
      <c r="I25" s="127"/>
      <c r="J25" s="129"/>
      <c r="K25" s="173">
        <f t="shared" si="26"/>
        <v>135000</v>
      </c>
      <c r="L25" s="173">
        <f>55000+80000</f>
        <v>135000</v>
      </c>
      <c r="M25" s="173"/>
      <c r="N25" s="127"/>
      <c r="O25" s="127"/>
      <c r="P25" s="127"/>
      <c r="Q25" s="127"/>
      <c r="R25" s="129"/>
      <c r="S25" s="173">
        <f t="shared" si="27"/>
        <v>135000</v>
      </c>
      <c r="T25" s="173">
        <f>55000+80000</f>
        <v>135000</v>
      </c>
      <c r="U25" s="173"/>
      <c r="V25" s="127"/>
      <c r="W25" s="127"/>
      <c r="X25" s="127"/>
      <c r="Y25" s="127"/>
      <c r="Z25" s="129"/>
      <c r="AA25" s="130"/>
      <c r="AB25" s="130"/>
      <c r="AC25" s="130"/>
      <c r="AD25" s="130"/>
      <c r="AE25" s="130"/>
      <c r="AF25" s="130"/>
      <c r="AG25" s="130"/>
      <c r="AH25" s="130"/>
      <c r="AI25" s="130"/>
    </row>
    <row r="26" spans="1:35" s="5" customFormat="1" ht="24" x14ac:dyDescent="0.2">
      <c r="A26" s="133">
        <v>3224</v>
      </c>
      <c r="B26" s="134" t="s">
        <v>171</v>
      </c>
      <c r="C26" s="173">
        <f t="shared" si="21"/>
        <v>22000</v>
      </c>
      <c r="D26" s="173">
        <v>20000</v>
      </c>
      <c r="E26" s="173">
        <v>2000</v>
      </c>
      <c r="F26" s="127"/>
      <c r="G26" s="127"/>
      <c r="H26" s="127"/>
      <c r="I26" s="127"/>
      <c r="J26" s="129"/>
      <c r="K26" s="173">
        <f t="shared" si="26"/>
        <v>22000</v>
      </c>
      <c r="L26" s="173">
        <v>20000</v>
      </c>
      <c r="M26" s="173">
        <v>2000</v>
      </c>
      <c r="N26" s="127"/>
      <c r="O26" s="127"/>
      <c r="P26" s="127"/>
      <c r="Q26" s="127"/>
      <c r="R26" s="129"/>
      <c r="S26" s="173">
        <f t="shared" si="27"/>
        <v>22000</v>
      </c>
      <c r="T26" s="173">
        <v>20000</v>
      </c>
      <c r="U26" s="173">
        <v>2000</v>
      </c>
      <c r="V26" s="127"/>
      <c r="W26" s="127"/>
      <c r="X26" s="127"/>
      <c r="Y26" s="127"/>
      <c r="Z26" s="129"/>
      <c r="AA26" s="130"/>
      <c r="AB26" s="130"/>
      <c r="AC26" s="130"/>
      <c r="AD26" s="130"/>
      <c r="AE26" s="130"/>
      <c r="AF26" s="130"/>
      <c r="AG26" s="130"/>
      <c r="AH26" s="130"/>
      <c r="AI26" s="130"/>
    </row>
    <row r="27" spans="1:35" s="121" customFormat="1" x14ac:dyDescent="0.2">
      <c r="A27" s="133">
        <v>3225</v>
      </c>
      <c r="B27" s="134" t="s">
        <v>172</v>
      </c>
      <c r="C27" s="173">
        <f t="shared" si="21"/>
        <v>10000</v>
      </c>
      <c r="D27" s="173">
        <v>10000</v>
      </c>
      <c r="E27" s="173"/>
      <c r="F27" s="127"/>
      <c r="G27" s="127"/>
      <c r="H27" s="127"/>
      <c r="I27" s="127"/>
      <c r="J27" s="127"/>
      <c r="K27" s="173">
        <f t="shared" si="26"/>
        <v>10000</v>
      </c>
      <c r="L27" s="173">
        <v>10000</v>
      </c>
      <c r="M27" s="173"/>
      <c r="N27" s="127"/>
      <c r="O27" s="127"/>
      <c r="P27" s="127"/>
      <c r="Q27" s="127"/>
      <c r="R27" s="127"/>
      <c r="S27" s="173">
        <f t="shared" si="27"/>
        <v>10000</v>
      </c>
      <c r="T27" s="173">
        <v>10000</v>
      </c>
      <c r="U27" s="173"/>
      <c r="V27" s="127"/>
      <c r="W27" s="127"/>
      <c r="X27" s="127"/>
      <c r="Y27" s="127"/>
      <c r="Z27" s="127"/>
      <c r="AA27" s="128"/>
      <c r="AB27" s="128"/>
      <c r="AC27" s="128"/>
      <c r="AD27" s="128"/>
      <c r="AE27" s="128"/>
      <c r="AF27" s="128"/>
      <c r="AG27" s="128"/>
      <c r="AH27" s="128"/>
      <c r="AI27" s="128"/>
    </row>
    <row r="28" spans="1:35" s="121" customFormat="1" x14ac:dyDescent="0.2">
      <c r="A28" s="133">
        <v>3226</v>
      </c>
      <c r="B28" s="134" t="s">
        <v>173</v>
      </c>
      <c r="C28" s="173"/>
      <c r="D28" s="173"/>
      <c r="E28" s="173"/>
      <c r="F28" s="127"/>
      <c r="G28" s="127"/>
      <c r="H28" s="127"/>
      <c r="I28" s="127"/>
      <c r="J28" s="127"/>
      <c r="K28" s="173"/>
      <c r="L28" s="173"/>
      <c r="M28" s="173"/>
      <c r="N28" s="127"/>
      <c r="O28" s="127"/>
      <c r="P28" s="127"/>
      <c r="Q28" s="127"/>
      <c r="R28" s="127"/>
      <c r="S28" s="173"/>
      <c r="T28" s="173"/>
      <c r="U28" s="173"/>
      <c r="V28" s="127"/>
      <c r="W28" s="127"/>
      <c r="X28" s="127"/>
      <c r="Y28" s="127"/>
      <c r="Z28" s="127"/>
      <c r="AA28" s="128"/>
      <c r="AB28" s="128"/>
      <c r="AC28" s="128"/>
      <c r="AD28" s="128"/>
      <c r="AE28" s="128"/>
      <c r="AF28" s="128"/>
      <c r="AG28" s="128"/>
      <c r="AH28" s="128"/>
      <c r="AI28" s="128"/>
    </row>
    <row r="29" spans="1:35" s="121" customFormat="1" x14ac:dyDescent="0.2">
      <c r="A29" s="133">
        <v>3227</v>
      </c>
      <c r="B29" s="134" t="s">
        <v>174</v>
      </c>
      <c r="C29" s="173">
        <f t="shared" si="21"/>
        <v>10000</v>
      </c>
      <c r="D29" s="173">
        <v>10000</v>
      </c>
      <c r="E29" s="173"/>
      <c r="F29" s="127"/>
      <c r="G29" s="127"/>
      <c r="H29" s="127"/>
      <c r="I29" s="127"/>
      <c r="J29" s="127"/>
      <c r="K29" s="173">
        <f t="shared" ref="K29:K33" si="28">SUM(L29:R29)</f>
        <v>10000</v>
      </c>
      <c r="L29" s="173">
        <v>10000</v>
      </c>
      <c r="M29" s="173"/>
      <c r="N29" s="127"/>
      <c r="O29" s="127"/>
      <c r="P29" s="127"/>
      <c r="Q29" s="127"/>
      <c r="R29" s="127"/>
      <c r="S29" s="173">
        <f t="shared" ref="S29:S33" si="29">SUM(T29:Z29)</f>
        <v>10000</v>
      </c>
      <c r="T29" s="173">
        <v>10000</v>
      </c>
      <c r="U29" s="173"/>
      <c r="V29" s="127"/>
      <c r="W29" s="127"/>
      <c r="X29" s="127"/>
      <c r="Y29" s="127"/>
      <c r="Z29" s="127"/>
      <c r="AA29" s="128"/>
      <c r="AB29" s="128"/>
      <c r="AC29" s="128"/>
      <c r="AD29" s="128"/>
      <c r="AE29" s="128"/>
      <c r="AF29" s="128"/>
      <c r="AG29" s="128"/>
      <c r="AH29" s="128"/>
      <c r="AI29" s="128"/>
    </row>
    <row r="30" spans="1:35" s="5" customFormat="1" x14ac:dyDescent="0.2">
      <c r="A30" s="133">
        <v>3231</v>
      </c>
      <c r="B30" s="134" t="s">
        <v>175</v>
      </c>
      <c r="C30" s="173">
        <f t="shared" si="21"/>
        <v>20483.7</v>
      </c>
      <c r="D30" s="173">
        <v>19500</v>
      </c>
      <c r="E30" s="173">
        <f>500+483.7</f>
        <v>983.7</v>
      </c>
      <c r="F30" s="127"/>
      <c r="G30" s="127"/>
      <c r="H30" s="127"/>
      <c r="I30" s="127"/>
      <c r="J30" s="129"/>
      <c r="K30" s="173">
        <f t="shared" si="28"/>
        <v>20000</v>
      </c>
      <c r="L30" s="173">
        <v>19500</v>
      </c>
      <c r="M30" s="173">
        <v>500</v>
      </c>
      <c r="N30" s="127"/>
      <c r="O30" s="127"/>
      <c r="P30" s="127"/>
      <c r="Q30" s="127"/>
      <c r="R30" s="129"/>
      <c r="S30" s="173">
        <f t="shared" si="29"/>
        <v>20000</v>
      </c>
      <c r="T30" s="173">
        <v>19500</v>
      </c>
      <c r="U30" s="173">
        <v>500</v>
      </c>
      <c r="V30" s="127"/>
      <c r="W30" s="127"/>
      <c r="X30" s="127"/>
      <c r="Y30" s="127"/>
      <c r="Z30" s="129"/>
      <c r="AA30" s="130"/>
      <c r="AB30" s="130"/>
      <c r="AC30" s="130"/>
      <c r="AD30" s="130"/>
      <c r="AE30" s="130"/>
      <c r="AF30" s="130"/>
      <c r="AG30" s="130"/>
      <c r="AH30" s="130"/>
      <c r="AI30" s="130"/>
    </row>
    <row r="31" spans="1:35" s="5" customFormat="1" x14ac:dyDescent="0.2">
      <c r="A31" s="133">
        <v>3232</v>
      </c>
      <c r="B31" s="134" t="s">
        <v>176</v>
      </c>
      <c r="C31" s="173">
        <f t="shared" si="21"/>
        <v>44320</v>
      </c>
      <c r="D31" s="173">
        <v>20000</v>
      </c>
      <c r="E31" s="173">
        <v>24320</v>
      </c>
      <c r="F31" s="127"/>
      <c r="G31" s="127"/>
      <c r="H31" s="127"/>
      <c r="I31" s="127"/>
      <c r="J31" s="129"/>
      <c r="K31" s="173">
        <f t="shared" si="28"/>
        <v>44320</v>
      </c>
      <c r="L31" s="173">
        <v>20000</v>
      </c>
      <c r="M31" s="173">
        <v>24320</v>
      </c>
      <c r="N31" s="127"/>
      <c r="O31" s="127"/>
      <c r="P31" s="127"/>
      <c r="Q31" s="127"/>
      <c r="R31" s="129"/>
      <c r="S31" s="173">
        <f t="shared" si="29"/>
        <v>44320</v>
      </c>
      <c r="T31" s="173">
        <v>20000</v>
      </c>
      <c r="U31" s="173">
        <v>24320</v>
      </c>
      <c r="V31" s="127"/>
      <c r="W31" s="127"/>
      <c r="X31" s="127"/>
      <c r="Y31" s="127"/>
      <c r="Z31" s="129"/>
      <c r="AA31" s="130"/>
      <c r="AB31" s="130"/>
      <c r="AC31" s="130"/>
      <c r="AD31" s="130"/>
      <c r="AE31" s="130"/>
      <c r="AF31" s="130"/>
      <c r="AG31" s="130"/>
      <c r="AH31" s="130"/>
      <c r="AI31" s="130"/>
    </row>
    <row r="32" spans="1:35" s="5" customFormat="1" x14ac:dyDescent="0.2">
      <c r="A32" s="133">
        <v>3233</v>
      </c>
      <c r="B32" s="134" t="s">
        <v>177</v>
      </c>
      <c r="C32" s="173">
        <f t="shared" si="21"/>
        <v>700</v>
      </c>
      <c r="D32" s="173">
        <v>700</v>
      </c>
      <c r="E32" s="173"/>
      <c r="F32" s="127"/>
      <c r="G32" s="127"/>
      <c r="H32" s="127"/>
      <c r="I32" s="127"/>
      <c r="J32" s="129"/>
      <c r="K32" s="173">
        <f t="shared" si="28"/>
        <v>700</v>
      </c>
      <c r="L32" s="173">
        <v>700</v>
      </c>
      <c r="M32" s="173"/>
      <c r="N32" s="127"/>
      <c r="O32" s="127"/>
      <c r="P32" s="127"/>
      <c r="Q32" s="127"/>
      <c r="R32" s="129"/>
      <c r="S32" s="173">
        <f t="shared" si="29"/>
        <v>700</v>
      </c>
      <c r="T32" s="173">
        <v>700</v>
      </c>
      <c r="U32" s="173"/>
      <c r="V32" s="127"/>
      <c r="W32" s="127"/>
      <c r="X32" s="127"/>
      <c r="Y32" s="127"/>
      <c r="Z32" s="129"/>
      <c r="AA32" s="130"/>
      <c r="AB32" s="130"/>
      <c r="AC32" s="130"/>
      <c r="AD32" s="130"/>
      <c r="AE32" s="130"/>
      <c r="AF32" s="130"/>
      <c r="AG32" s="130"/>
      <c r="AH32" s="130"/>
      <c r="AI32" s="130"/>
    </row>
    <row r="33" spans="1:35" s="5" customFormat="1" x14ac:dyDescent="0.2">
      <c r="A33" s="133">
        <v>3234</v>
      </c>
      <c r="B33" s="134" t="s">
        <v>178</v>
      </c>
      <c r="C33" s="173">
        <f t="shared" si="21"/>
        <v>78098.52</v>
      </c>
      <c r="D33" s="173">
        <f>49723.68+19224.84+9150</f>
        <v>78098.52</v>
      </c>
      <c r="E33" s="173"/>
      <c r="F33" s="127"/>
      <c r="G33" s="127"/>
      <c r="H33" s="127"/>
      <c r="I33" s="127"/>
      <c r="J33" s="129"/>
      <c r="K33" s="173">
        <f t="shared" si="28"/>
        <v>78098.52</v>
      </c>
      <c r="L33" s="173">
        <f>49723.68+19224.84+9150</f>
        <v>78098.52</v>
      </c>
      <c r="M33" s="173"/>
      <c r="N33" s="127"/>
      <c r="O33" s="127"/>
      <c r="P33" s="127"/>
      <c r="Q33" s="127"/>
      <c r="R33" s="129"/>
      <c r="S33" s="173">
        <f t="shared" si="29"/>
        <v>78098.52</v>
      </c>
      <c r="T33" s="173">
        <f>49723.68+19224.84+9150</f>
        <v>78098.52</v>
      </c>
      <c r="U33" s="173"/>
      <c r="V33" s="127"/>
      <c r="W33" s="127"/>
      <c r="X33" s="127"/>
      <c r="Y33" s="127"/>
      <c r="Z33" s="129"/>
      <c r="AA33" s="130"/>
      <c r="AB33" s="130"/>
      <c r="AC33" s="130"/>
      <c r="AD33" s="130"/>
      <c r="AE33" s="130"/>
      <c r="AF33" s="130"/>
      <c r="AG33" s="130"/>
      <c r="AH33" s="130"/>
      <c r="AI33" s="130"/>
    </row>
    <row r="34" spans="1:35" s="5" customFormat="1" x14ac:dyDescent="0.2">
      <c r="A34" s="133">
        <v>3235</v>
      </c>
      <c r="B34" s="134" t="s">
        <v>179</v>
      </c>
      <c r="C34" s="173"/>
      <c r="D34" s="173"/>
      <c r="E34" s="173"/>
      <c r="F34" s="127"/>
      <c r="G34" s="127"/>
      <c r="H34" s="127"/>
      <c r="I34" s="127"/>
      <c r="J34" s="129"/>
      <c r="K34" s="173"/>
      <c r="L34" s="173"/>
      <c r="M34" s="173"/>
      <c r="N34" s="127"/>
      <c r="O34" s="127"/>
      <c r="P34" s="127"/>
      <c r="Q34" s="127"/>
      <c r="R34" s="129"/>
      <c r="S34" s="173"/>
      <c r="T34" s="173"/>
      <c r="U34" s="173"/>
      <c r="V34" s="127"/>
      <c r="W34" s="127"/>
      <c r="X34" s="127"/>
      <c r="Y34" s="127"/>
      <c r="Z34" s="129"/>
      <c r="AA34" s="130"/>
      <c r="AB34" s="130"/>
      <c r="AC34" s="130"/>
      <c r="AD34" s="130"/>
      <c r="AE34" s="130"/>
      <c r="AF34" s="130"/>
      <c r="AG34" s="130"/>
      <c r="AH34" s="130"/>
      <c r="AI34" s="130"/>
    </row>
    <row r="35" spans="1:35" s="5" customFormat="1" x14ac:dyDescent="0.2">
      <c r="A35" s="133">
        <v>3236</v>
      </c>
      <c r="B35" s="134" t="s">
        <v>180</v>
      </c>
      <c r="C35" s="173">
        <f t="shared" si="21"/>
        <v>8000</v>
      </c>
      <c r="D35" s="173">
        <v>8000</v>
      </c>
      <c r="E35" s="173"/>
      <c r="F35" s="127"/>
      <c r="G35" s="127"/>
      <c r="H35" s="127"/>
      <c r="I35" s="127"/>
      <c r="J35" s="129"/>
      <c r="K35" s="173">
        <f t="shared" ref="K35:K39" si="30">SUM(L35:R35)</f>
        <v>8000</v>
      </c>
      <c r="L35" s="173">
        <v>8000</v>
      </c>
      <c r="M35" s="173"/>
      <c r="N35" s="127"/>
      <c r="O35" s="127"/>
      <c r="P35" s="127"/>
      <c r="Q35" s="127"/>
      <c r="R35" s="129"/>
      <c r="S35" s="173">
        <f t="shared" ref="S35:S39" si="31">SUM(T35:Z35)</f>
        <v>8000</v>
      </c>
      <c r="T35" s="173">
        <v>8000</v>
      </c>
      <c r="U35" s="173"/>
      <c r="V35" s="127"/>
      <c r="W35" s="127"/>
      <c r="X35" s="127"/>
      <c r="Y35" s="127"/>
      <c r="Z35" s="129"/>
      <c r="AA35" s="130"/>
      <c r="AB35" s="130"/>
      <c r="AC35" s="130"/>
      <c r="AD35" s="130"/>
      <c r="AE35" s="130"/>
      <c r="AF35" s="130"/>
      <c r="AG35" s="130"/>
      <c r="AH35" s="130"/>
      <c r="AI35" s="130"/>
    </row>
    <row r="36" spans="1:35" s="5" customFormat="1" x14ac:dyDescent="0.2">
      <c r="A36" s="133">
        <v>3237</v>
      </c>
      <c r="B36" s="134" t="s">
        <v>181</v>
      </c>
      <c r="C36" s="173">
        <f t="shared" si="21"/>
        <v>6000</v>
      </c>
      <c r="D36" s="173">
        <v>6000</v>
      </c>
      <c r="E36" s="173"/>
      <c r="F36" s="127"/>
      <c r="G36" s="127"/>
      <c r="H36" s="127"/>
      <c r="I36" s="127"/>
      <c r="J36" s="129"/>
      <c r="K36" s="173">
        <f t="shared" si="30"/>
        <v>6000</v>
      </c>
      <c r="L36" s="173">
        <v>6000</v>
      </c>
      <c r="M36" s="173"/>
      <c r="N36" s="127"/>
      <c r="O36" s="127"/>
      <c r="P36" s="127"/>
      <c r="Q36" s="127"/>
      <c r="R36" s="129"/>
      <c r="S36" s="173">
        <f t="shared" si="31"/>
        <v>6000</v>
      </c>
      <c r="T36" s="173">
        <v>6000</v>
      </c>
      <c r="U36" s="173"/>
      <c r="V36" s="127"/>
      <c r="W36" s="127"/>
      <c r="X36" s="127"/>
      <c r="Y36" s="127"/>
      <c r="Z36" s="129"/>
      <c r="AA36" s="130"/>
      <c r="AB36" s="130"/>
      <c r="AC36" s="130"/>
      <c r="AD36" s="130"/>
      <c r="AE36" s="130"/>
      <c r="AF36" s="130"/>
      <c r="AG36" s="130"/>
      <c r="AH36" s="130"/>
      <c r="AI36" s="130"/>
    </row>
    <row r="37" spans="1:35" s="5" customFormat="1" x14ac:dyDescent="0.2">
      <c r="A37" s="133">
        <v>3238</v>
      </c>
      <c r="B37" s="134" t="s">
        <v>182</v>
      </c>
      <c r="C37" s="173">
        <f t="shared" si="21"/>
        <v>10496.64</v>
      </c>
      <c r="D37" s="173">
        <v>10496.64</v>
      </c>
      <c r="E37" s="173"/>
      <c r="F37" s="127"/>
      <c r="G37" s="127"/>
      <c r="H37" s="127"/>
      <c r="I37" s="127"/>
      <c r="J37" s="129"/>
      <c r="K37" s="173">
        <f t="shared" si="30"/>
        <v>10496.64</v>
      </c>
      <c r="L37" s="173">
        <v>10496.64</v>
      </c>
      <c r="M37" s="173"/>
      <c r="N37" s="127"/>
      <c r="O37" s="127"/>
      <c r="P37" s="127"/>
      <c r="Q37" s="127"/>
      <c r="R37" s="129"/>
      <c r="S37" s="173">
        <f t="shared" si="31"/>
        <v>10496.64</v>
      </c>
      <c r="T37" s="173">
        <v>10496.64</v>
      </c>
      <c r="U37" s="173"/>
      <c r="V37" s="127"/>
      <c r="W37" s="127"/>
      <c r="X37" s="127"/>
      <c r="Y37" s="127"/>
      <c r="Z37" s="129"/>
      <c r="AA37" s="130"/>
      <c r="AB37" s="130"/>
      <c r="AC37" s="130"/>
      <c r="AD37" s="130"/>
      <c r="AE37" s="130"/>
      <c r="AF37" s="130"/>
      <c r="AG37" s="130"/>
      <c r="AH37" s="130"/>
      <c r="AI37" s="130"/>
    </row>
    <row r="38" spans="1:35" s="121" customFormat="1" x14ac:dyDescent="0.2">
      <c r="A38" s="133">
        <v>3239</v>
      </c>
      <c r="B38" s="134" t="s">
        <v>183</v>
      </c>
      <c r="C38" s="173">
        <f t="shared" si="21"/>
        <v>7500</v>
      </c>
      <c r="D38" s="173">
        <v>7500</v>
      </c>
      <c r="E38" s="173"/>
      <c r="F38" s="127"/>
      <c r="G38" s="127"/>
      <c r="H38" s="127"/>
      <c r="I38" s="127"/>
      <c r="J38" s="127"/>
      <c r="K38" s="173">
        <f t="shared" si="30"/>
        <v>7500</v>
      </c>
      <c r="L38" s="173">
        <v>7500</v>
      </c>
      <c r="M38" s="173"/>
      <c r="N38" s="127"/>
      <c r="O38" s="127"/>
      <c r="P38" s="127"/>
      <c r="Q38" s="127"/>
      <c r="R38" s="127"/>
      <c r="S38" s="173">
        <f t="shared" si="31"/>
        <v>7500</v>
      </c>
      <c r="T38" s="173">
        <v>7500</v>
      </c>
      <c r="U38" s="173"/>
      <c r="V38" s="127"/>
      <c r="W38" s="127"/>
      <c r="X38" s="127"/>
      <c r="Y38" s="127"/>
      <c r="Z38" s="127"/>
      <c r="AA38" s="128"/>
      <c r="AB38" s="128"/>
      <c r="AC38" s="128"/>
      <c r="AD38" s="128"/>
      <c r="AE38" s="128"/>
      <c r="AF38" s="128"/>
      <c r="AG38" s="128"/>
      <c r="AH38" s="128"/>
      <c r="AI38" s="128"/>
    </row>
    <row r="39" spans="1:35" s="5" customFormat="1" ht="24" x14ac:dyDescent="0.2">
      <c r="A39" s="133">
        <v>3241</v>
      </c>
      <c r="B39" s="134" t="s">
        <v>50</v>
      </c>
      <c r="C39" s="173">
        <f t="shared" si="21"/>
        <v>236</v>
      </c>
      <c r="D39" s="173"/>
      <c r="E39" s="173"/>
      <c r="F39" s="127"/>
      <c r="G39" s="173">
        <v>236</v>
      </c>
      <c r="H39" s="127"/>
      <c r="I39" s="127"/>
      <c r="J39" s="129"/>
      <c r="K39" s="173">
        <f t="shared" si="30"/>
        <v>236</v>
      </c>
      <c r="L39" s="173"/>
      <c r="M39" s="173"/>
      <c r="N39" s="127"/>
      <c r="O39" s="173">
        <v>236</v>
      </c>
      <c r="P39" s="127"/>
      <c r="Q39" s="127"/>
      <c r="R39" s="129"/>
      <c r="S39" s="173">
        <f t="shared" si="31"/>
        <v>236</v>
      </c>
      <c r="T39" s="173"/>
      <c r="U39" s="173"/>
      <c r="V39" s="127"/>
      <c r="W39" s="173">
        <v>236</v>
      </c>
      <c r="X39" s="127"/>
      <c r="Y39" s="127"/>
      <c r="Z39" s="129"/>
      <c r="AA39" s="130"/>
      <c r="AB39" s="130"/>
      <c r="AC39" s="130"/>
      <c r="AD39" s="130"/>
      <c r="AE39" s="130"/>
      <c r="AF39" s="130"/>
      <c r="AG39" s="130"/>
      <c r="AH39" s="130"/>
      <c r="AI39" s="130"/>
    </row>
    <row r="40" spans="1:35" s="5" customFormat="1" ht="24" x14ac:dyDescent="0.2">
      <c r="A40" s="133">
        <v>3291</v>
      </c>
      <c r="B40" s="134" t="s">
        <v>184</v>
      </c>
      <c r="C40" s="173"/>
      <c r="D40" s="173"/>
      <c r="E40" s="173"/>
      <c r="F40" s="129"/>
      <c r="G40" s="129"/>
      <c r="H40" s="129"/>
      <c r="I40" s="129"/>
      <c r="J40" s="129"/>
      <c r="K40" s="173"/>
      <c r="L40" s="173"/>
      <c r="M40" s="173"/>
      <c r="N40" s="129"/>
      <c r="O40" s="129"/>
      <c r="P40" s="129"/>
      <c r="Q40" s="129"/>
      <c r="R40" s="129"/>
      <c r="S40" s="173"/>
      <c r="T40" s="173"/>
      <c r="U40" s="173"/>
      <c r="V40" s="129"/>
      <c r="W40" s="129"/>
      <c r="X40" s="129"/>
      <c r="Y40" s="129"/>
      <c r="Z40" s="129"/>
      <c r="AA40" s="130"/>
      <c r="AB40" s="130"/>
      <c r="AC40" s="130"/>
      <c r="AD40" s="130"/>
      <c r="AE40" s="130"/>
      <c r="AF40" s="130"/>
      <c r="AG40" s="130"/>
      <c r="AH40" s="130"/>
      <c r="AI40" s="130"/>
    </row>
    <row r="41" spans="1:35" s="5" customFormat="1" x14ac:dyDescent="0.2">
      <c r="A41" s="133">
        <v>3292</v>
      </c>
      <c r="B41" s="134" t="s">
        <v>185</v>
      </c>
      <c r="C41" s="173">
        <f t="shared" si="21"/>
        <v>2165.27</v>
      </c>
      <c r="D41" s="173">
        <v>2165.27</v>
      </c>
      <c r="E41" s="173"/>
      <c r="F41" s="129"/>
      <c r="G41" s="129"/>
      <c r="H41" s="129"/>
      <c r="I41" s="129"/>
      <c r="J41" s="129"/>
      <c r="K41" s="173">
        <f t="shared" ref="K41:K47" si="32">SUM(L41:R41)</f>
        <v>2165.27</v>
      </c>
      <c r="L41" s="173">
        <v>2165.27</v>
      </c>
      <c r="M41" s="173"/>
      <c r="N41" s="129"/>
      <c r="O41" s="129"/>
      <c r="P41" s="129"/>
      <c r="Q41" s="129"/>
      <c r="R41" s="129"/>
      <c r="S41" s="173">
        <f t="shared" ref="S41:S47" si="33">SUM(T41:Z41)</f>
        <v>2165.27</v>
      </c>
      <c r="T41" s="173">
        <v>2165.27</v>
      </c>
      <c r="U41" s="173"/>
      <c r="V41" s="129"/>
      <c r="W41" s="129"/>
      <c r="X41" s="129"/>
      <c r="Y41" s="129"/>
      <c r="Z41" s="129"/>
      <c r="AA41" s="130"/>
      <c r="AB41" s="130"/>
      <c r="AC41" s="130"/>
      <c r="AD41" s="130"/>
      <c r="AE41" s="130"/>
      <c r="AF41" s="130"/>
      <c r="AG41" s="130"/>
      <c r="AH41" s="130"/>
      <c r="AI41" s="130"/>
    </row>
    <row r="42" spans="1:35" s="5" customFormat="1" x14ac:dyDescent="0.2">
      <c r="A42" s="133">
        <v>3293</v>
      </c>
      <c r="B42" s="134" t="s">
        <v>186</v>
      </c>
      <c r="C42" s="173">
        <f t="shared" si="21"/>
        <v>7200</v>
      </c>
      <c r="D42" s="173">
        <v>6000</v>
      </c>
      <c r="E42" s="173">
        <v>500</v>
      </c>
      <c r="F42" s="127"/>
      <c r="G42" s="173">
        <v>700</v>
      </c>
      <c r="H42" s="129"/>
      <c r="I42" s="129"/>
      <c r="J42" s="129"/>
      <c r="K42" s="173">
        <f t="shared" si="32"/>
        <v>7200</v>
      </c>
      <c r="L42" s="173">
        <v>6000</v>
      </c>
      <c r="M42" s="173">
        <v>500</v>
      </c>
      <c r="N42" s="127"/>
      <c r="O42" s="173">
        <v>700</v>
      </c>
      <c r="P42" s="129"/>
      <c r="Q42" s="129"/>
      <c r="R42" s="129"/>
      <c r="S42" s="173">
        <f t="shared" si="33"/>
        <v>7200</v>
      </c>
      <c r="T42" s="173">
        <v>6000</v>
      </c>
      <c r="U42" s="173">
        <v>500</v>
      </c>
      <c r="V42" s="127"/>
      <c r="W42" s="173">
        <v>700</v>
      </c>
      <c r="X42" s="129"/>
      <c r="Y42" s="129"/>
      <c r="Z42" s="129"/>
      <c r="AA42" s="130"/>
      <c r="AB42" s="130"/>
      <c r="AC42" s="130"/>
      <c r="AD42" s="130"/>
      <c r="AE42" s="130"/>
      <c r="AF42" s="130"/>
      <c r="AG42" s="130"/>
      <c r="AH42" s="130"/>
      <c r="AI42" s="130"/>
    </row>
    <row r="43" spans="1:35" s="5" customFormat="1" x14ac:dyDescent="0.2">
      <c r="A43" s="133">
        <v>3294</v>
      </c>
      <c r="B43" s="134" t="s">
        <v>187</v>
      </c>
      <c r="C43" s="173">
        <f t="shared" si="21"/>
        <v>250</v>
      </c>
      <c r="D43" s="173"/>
      <c r="E43" s="173">
        <v>250</v>
      </c>
      <c r="F43" s="127"/>
      <c r="G43" s="127"/>
      <c r="H43" s="129"/>
      <c r="I43" s="129"/>
      <c r="J43" s="129"/>
      <c r="K43" s="173">
        <f t="shared" si="32"/>
        <v>250</v>
      </c>
      <c r="L43" s="173"/>
      <c r="M43" s="173">
        <v>250</v>
      </c>
      <c r="N43" s="127"/>
      <c r="O43" s="127"/>
      <c r="P43" s="129"/>
      <c r="Q43" s="129"/>
      <c r="R43" s="129"/>
      <c r="S43" s="173">
        <f t="shared" si="33"/>
        <v>250</v>
      </c>
      <c r="T43" s="173"/>
      <c r="U43" s="173">
        <v>250</v>
      </c>
      <c r="V43" s="127"/>
      <c r="W43" s="127"/>
      <c r="X43" s="129"/>
      <c r="Y43" s="129"/>
      <c r="Z43" s="129"/>
      <c r="AA43" s="130"/>
      <c r="AB43" s="130"/>
      <c r="AC43" s="130"/>
      <c r="AD43" s="130"/>
      <c r="AE43" s="130"/>
      <c r="AF43" s="130"/>
      <c r="AG43" s="130"/>
      <c r="AH43" s="130"/>
      <c r="AI43" s="130"/>
    </row>
    <row r="44" spans="1:35" s="5" customFormat="1" x14ac:dyDescent="0.2">
      <c r="A44" s="133">
        <v>3295</v>
      </c>
      <c r="B44" s="134" t="s">
        <v>188</v>
      </c>
      <c r="C44" s="173">
        <f t="shared" si="21"/>
        <v>21000</v>
      </c>
      <c r="D44" s="173">
        <v>1500</v>
      </c>
      <c r="E44" s="173"/>
      <c r="F44" s="127"/>
      <c r="G44" s="173">
        <v>19500</v>
      </c>
      <c r="H44" s="129"/>
      <c r="I44" s="129"/>
      <c r="J44" s="129"/>
      <c r="K44" s="173">
        <f t="shared" si="32"/>
        <v>21000</v>
      </c>
      <c r="L44" s="173">
        <v>1500</v>
      </c>
      <c r="M44" s="173"/>
      <c r="N44" s="127"/>
      <c r="O44" s="173">
        <v>19500</v>
      </c>
      <c r="P44" s="129"/>
      <c r="Q44" s="129"/>
      <c r="R44" s="129"/>
      <c r="S44" s="173">
        <f t="shared" si="33"/>
        <v>21000</v>
      </c>
      <c r="T44" s="173">
        <v>1500</v>
      </c>
      <c r="U44" s="173"/>
      <c r="V44" s="127"/>
      <c r="W44" s="173">
        <v>19500</v>
      </c>
      <c r="X44" s="129"/>
      <c r="Y44" s="129"/>
      <c r="Z44" s="129"/>
      <c r="AA44" s="130"/>
      <c r="AB44" s="130"/>
      <c r="AC44" s="130"/>
      <c r="AD44" s="130"/>
      <c r="AE44" s="130"/>
      <c r="AF44" s="130"/>
      <c r="AG44" s="130"/>
      <c r="AH44" s="130"/>
      <c r="AI44" s="130"/>
    </row>
    <row r="45" spans="1:35" s="5" customFormat="1" x14ac:dyDescent="0.2">
      <c r="A45" s="133">
        <v>3299</v>
      </c>
      <c r="B45" s="168" t="s">
        <v>189</v>
      </c>
      <c r="C45" s="173">
        <f t="shared" si="21"/>
        <v>7240</v>
      </c>
      <c r="D45" s="173">
        <v>7000</v>
      </c>
      <c r="E45" s="173">
        <f>240</f>
        <v>240</v>
      </c>
      <c r="F45" s="127"/>
      <c r="G45" s="127"/>
      <c r="H45" s="129"/>
      <c r="I45" s="129"/>
      <c r="J45" s="129"/>
      <c r="K45" s="173">
        <f t="shared" si="32"/>
        <v>7240</v>
      </c>
      <c r="L45" s="173">
        <v>7000</v>
      </c>
      <c r="M45" s="173">
        <f>240</f>
        <v>240</v>
      </c>
      <c r="N45" s="127"/>
      <c r="O45" s="127"/>
      <c r="P45" s="129"/>
      <c r="Q45" s="129"/>
      <c r="R45" s="129"/>
      <c r="S45" s="173">
        <f t="shared" si="33"/>
        <v>7240</v>
      </c>
      <c r="T45" s="173">
        <v>7000</v>
      </c>
      <c r="U45" s="173">
        <f>240</f>
        <v>240</v>
      </c>
      <c r="V45" s="127"/>
      <c r="W45" s="127"/>
      <c r="X45" s="129"/>
      <c r="Y45" s="129"/>
      <c r="Z45" s="129"/>
      <c r="AA45" s="130"/>
      <c r="AB45" s="130"/>
      <c r="AC45" s="130"/>
      <c r="AD45" s="130"/>
      <c r="AE45" s="130"/>
      <c r="AF45" s="130"/>
      <c r="AG45" s="130"/>
      <c r="AH45" s="130"/>
      <c r="AI45" s="130"/>
    </row>
    <row r="46" spans="1:35" s="5" customFormat="1" x14ac:dyDescent="0.2">
      <c r="A46" s="167">
        <v>34</v>
      </c>
      <c r="B46" s="170" t="s">
        <v>53</v>
      </c>
      <c r="C46" s="174">
        <f t="shared" si="21"/>
        <v>2030</v>
      </c>
      <c r="D46" s="174">
        <f>D47</f>
        <v>2000</v>
      </c>
      <c r="E46" s="174">
        <f>E49</f>
        <v>30</v>
      </c>
      <c r="F46" s="129"/>
      <c r="G46" s="129"/>
      <c r="H46" s="129"/>
      <c r="I46" s="129"/>
      <c r="J46" s="129"/>
      <c r="K46" s="174">
        <f t="shared" si="32"/>
        <v>2030</v>
      </c>
      <c r="L46" s="174">
        <f>L47</f>
        <v>2000</v>
      </c>
      <c r="M46" s="174">
        <f>M49</f>
        <v>30</v>
      </c>
      <c r="N46" s="129"/>
      <c r="O46" s="129"/>
      <c r="P46" s="129"/>
      <c r="Q46" s="129"/>
      <c r="R46" s="129"/>
      <c r="S46" s="174">
        <f t="shared" si="33"/>
        <v>2030</v>
      </c>
      <c r="T46" s="174">
        <f>T47</f>
        <v>2000</v>
      </c>
      <c r="U46" s="174">
        <f>U49</f>
        <v>30</v>
      </c>
      <c r="V46" s="129"/>
      <c r="W46" s="129"/>
      <c r="X46" s="129"/>
      <c r="Y46" s="129"/>
      <c r="Z46" s="129"/>
      <c r="AA46" s="130"/>
      <c r="AB46" s="130"/>
      <c r="AC46" s="130"/>
      <c r="AD46" s="130"/>
      <c r="AE46" s="130"/>
      <c r="AF46" s="130"/>
      <c r="AG46" s="130"/>
      <c r="AH46" s="130"/>
      <c r="AI46" s="130"/>
    </row>
    <row r="47" spans="1:35" s="5" customFormat="1" x14ac:dyDescent="0.2">
      <c r="A47" s="133">
        <v>3431</v>
      </c>
      <c r="B47" s="169" t="s">
        <v>190</v>
      </c>
      <c r="C47" s="173">
        <f t="shared" si="21"/>
        <v>2000</v>
      </c>
      <c r="D47" s="173">
        <v>2000</v>
      </c>
      <c r="E47" s="173"/>
      <c r="F47" s="129"/>
      <c r="G47" s="129"/>
      <c r="H47" s="129"/>
      <c r="I47" s="129"/>
      <c r="J47" s="129"/>
      <c r="K47" s="173">
        <f t="shared" si="32"/>
        <v>2000</v>
      </c>
      <c r="L47" s="173">
        <v>2000</v>
      </c>
      <c r="M47" s="173"/>
      <c r="N47" s="129"/>
      <c r="O47" s="129"/>
      <c r="P47" s="129"/>
      <c r="Q47" s="129"/>
      <c r="R47" s="129"/>
      <c r="S47" s="173">
        <f t="shared" si="33"/>
        <v>2000</v>
      </c>
      <c r="T47" s="173">
        <v>2000</v>
      </c>
      <c r="U47" s="173"/>
      <c r="V47" s="129"/>
      <c r="W47" s="129"/>
      <c r="X47" s="129"/>
      <c r="Y47" s="129"/>
      <c r="Z47" s="129"/>
      <c r="AA47" s="130"/>
      <c r="AB47" s="130"/>
      <c r="AC47" s="130"/>
      <c r="AD47" s="130"/>
      <c r="AE47" s="130"/>
      <c r="AF47" s="130"/>
      <c r="AG47" s="130"/>
      <c r="AH47" s="130"/>
      <c r="AI47" s="130"/>
    </row>
    <row r="48" spans="1:35" s="5" customFormat="1" ht="24" x14ac:dyDescent="0.2">
      <c r="A48" s="133">
        <v>3432</v>
      </c>
      <c r="B48" s="134" t="s">
        <v>191</v>
      </c>
      <c r="C48" s="173"/>
      <c r="D48" s="173"/>
      <c r="E48" s="173"/>
      <c r="F48" s="129"/>
      <c r="G48" s="129"/>
      <c r="H48" s="129"/>
      <c r="I48" s="129"/>
      <c r="J48" s="129"/>
      <c r="K48" s="173"/>
      <c r="L48" s="173"/>
      <c r="M48" s="173"/>
      <c r="N48" s="129"/>
      <c r="O48" s="129"/>
      <c r="P48" s="129"/>
      <c r="Q48" s="129"/>
      <c r="R48" s="129"/>
      <c r="S48" s="173"/>
      <c r="T48" s="173"/>
      <c r="U48" s="173"/>
      <c r="V48" s="129"/>
      <c r="W48" s="129"/>
      <c r="X48" s="129"/>
      <c r="Y48" s="129"/>
      <c r="Z48" s="129"/>
      <c r="AA48" s="130"/>
      <c r="AB48" s="130"/>
      <c r="AC48" s="130"/>
      <c r="AD48" s="130"/>
      <c r="AE48" s="130"/>
      <c r="AF48" s="130"/>
      <c r="AG48" s="130"/>
      <c r="AH48" s="130"/>
      <c r="AI48" s="130"/>
    </row>
    <row r="49" spans="1:35" s="5" customFormat="1" x14ac:dyDescent="0.2">
      <c r="A49" s="133">
        <v>3433</v>
      </c>
      <c r="B49" s="134" t="s">
        <v>192</v>
      </c>
      <c r="C49" s="173">
        <f t="shared" si="21"/>
        <v>30</v>
      </c>
      <c r="D49" s="127"/>
      <c r="E49" s="173">
        <v>30</v>
      </c>
      <c r="F49" s="129"/>
      <c r="G49" s="129"/>
      <c r="H49" s="129"/>
      <c r="I49" s="129"/>
      <c r="J49" s="129"/>
      <c r="K49" s="173">
        <f t="shared" ref="K49" si="34">SUM(L49:R49)</f>
        <v>30</v>
      </c>
      <c r="L49" s="127"/>
      <c r="M49" s="173">
        <v>30</v>
      </c>
      <c r="N49" s="129"/>
      <c r="O49" s="129"/>
      <c r="P49" s="129"/>
      <c r="Q49" s="129"/>
      <c r="R49" s="129"/>
      <c r="S49" s="173">
        <f t="shared" ref="S49" si="35">SUM(T49:Z49)</f>
        <v>30</v>
      </c>
      <c r="T49" s="127"/>
      <c r="U49" s="173">
        <v>30</v>
      </c>
      <c r="V49" s="129"/>
      <c r="W49" s="129"/>
      <c r="X49" s="129"/>
      <c r="Y49" s="129"/>
      <c r="Z49" s="129"/>
      <c r="AA49" s="130"/>
      <c r="AB49" s="130"/>
      <c r="AC49" s="130"/>
      <c r="AD49" s="130"/>
      <c r="AE49" s="130"/>
      <c r="AF49" s="130"/>
      <c r="AG49" s="130"/>
      <c r="AH49" s="130"/>
      <c r="AI49" s="130"/>
    </row>
    <row r="50" spans="1:35" s="5" customFormat="1" ht="22.5" customHeight="1" x14ac:dyDescent="0.2">
      <c r="A50" s="159" t="s">
        <v>213</v>
      </c>
      <c r="B50" s="162" t="s">
        <v>193</v>
      </c>
      <c r="C50" s="171">
        <f>D50+E50+F50+G50+H50+I50+J50</f>
        <v>49747.53</v>
      </c>
      <c r="D50" s="85"/>
      <c r="E50" s="171">
        <f>E51</f>
        <v>19747.53</v>
      </c>
      <c r="F50" s="85"/>
      <c r="G50" s="85"/>
      <c r="H50" s="171">
        <f>H51</f>
        <v>10000</v>
      </c>
      <c r="I50" s="171">
        <f>I51</f>
        <v>20000</v>
      </c>
      <c r="J50" s="85"/>
      <c r="K50" s="171">
        <f>L50+M50+N50+O50+P50+Q50+R50</f>
        <v>22910</v>
      </c>
      <c r="L50" s="85"/>
      <c r="M50" s="171">
        <f>M51</f>
        <v>12910</v>
      </c>
      <c r="N50" s="85"/>
      <c r="O50" s="85"/>
      <c r="P50" s="171">
        <f>P51</f>
        <v>10000</v>
      </c>
      <c r="Q50" s="171"/>
      <c r="R50" s="85"/>
      <c r="S50" s="171">
        <f>T50+U50+V50+W50+X50+Y50+Z50</f>
        <v>22910</v>
      </c>
      <c r="T50" s="85"/>
      <c r="U50" s="171">
        <f>U51</f>
        <v>12910</v>
      </c>
      <c r="V50" s="85"/>
      <c r="W50" s="85"/>
      <c r="X50" s="171">
        <f>X51</f>
        <v>10000</v>
      </c>
      <c r="Y50" s="171"/>
      <c r="Z50" s="85"/>
    </row>
    <row r="51" spans="1:35" s="5" customFormat="1" ht="24" x14ac:dyDescent="0.2">
      <c r="A51" s="167">
        <v>42</v>
      </c>
      <c r="B51" s="170" t="s">
        <v>71</v>
      </c>
      <c r="C51" s="174">
        <f>D51+E51+F51+G51+H51+I51+J51</f>
        <v>49747.53</v>
      </c>
      <c r="D51" s="129"/>
      <c r="E51" s="174">
        <f>E52+E60+E62</f>
        <v>19747.53</v>
      </c>
      <c r="F51" s="129"/>
      <c r="G51" s="129"/>
      <c r="H51" s="174">
        <f>H52</f>
        <v>10000</v>
      </c>
      <c r="I51" s="174">
        <f>I52</f>
        <v>20000</v>
      </c>
      <c r="J51" s="129"/>
      <c r="K51" s="174">
        <f>L51+M51+N51+O51+P51+Q51+R51</f>
        <v>22910</v>
      </c>
      <c r="L51" s="129"/>
      <c r="M51" s="174">
        <f>M52+M60+M62</f>
        <v>12910</v>
      </c>
      <c r="N51" s="129"/>
      <c r="O51" s="129"/>
      <c r="P51" s="174">
        <f>P52</f>
        <v>10000</v>
      </c>
      <c r="Q51" s="174"/>
      <c r="R51" s="129"/>
      <c r="S51" s="174">
        <f>T51+U51+V51+W51+X51+Y51+Z51</f>
        <v>22910</v>
      </c>
      <c r="T51" s="129"/>
      <c r="U51" s="174">
        <f>U52+U60+U62</f>
        <v>12910</v>
      </c>
      <c r="V51" s="129"/>
      <c r="W51" s="129"/>
      <c r="X51" s="174">
        <f>X52</f>
        <v>10000</v>
      </c>
      <c r="Y51" s="174"/>
      <c r="Z51" s="129"/>
      <c r="AA51" s="130"/>
      <c r="AB51" s="130"/>
      <c r="AC51" s="130"/>
      <c r="AD51" s="130"/>
      <c r="AE51" s="130"/>
      <c r="AF51" s="130"/>
      <c r="AG51" s="130"/>
      <c r="AH51" s="130"/>
      <c r="AI51" s="130"/>
    </row>
    <row r="52" spans="1:35" s="5" customFormat="1" x14ac:dyDescent="0.2">
      <c r="A52" s="167">
        <v>422</v>
      </c>
      <c r="B52" s="170" t="s">
        <v>223</v>
      </c>
      <c r="C52" s="174">
        <f>D52+E52+F52+G52+H52+I52+J52</f>
        <v>44837.53</v>
      </c>
      <c r="D52" s="129"/>
      <c r="E52" s="174">
        <f>SUM(E53:E59)</f>
        <v>14837.53</v>
      </c>
      <c r="F52" s="129"/>
      <c r="G52" s="129"/>
      <c r="H52" s="174">
        <f>H53</f>
        <v>10000</v>
      </c>
      <c r="I52" s="174">
        <f>SUM(I53:I59)</f>
        <v>20000</v>
      </c>
      <c r="J52" s="129"/>
      <c r="K52" s="174">
        <f t="shared" ref="K52:K53" si="36">L52+M52+N52+O52+P52+Q52+R52</f>
        <v>18000</v>
      </c>
      <c r="L52" s="129"/>
      <c r="M52" s="174">
        <f>SUM(M53:M59)</f>
        <v>8000</v>
      </c>
      <c r="N52" s="129"/>
      <c r="O52" s="129"/>
      <c r="P52" s="174">
        <f>P53</f>
        <v>10000</v>
      </c>
      <c r="Q52" s="174"/>
      <c r="R52" s="129"/>
      <c r="S52" s="174">
        <f t="shared" ref="S52:S53" si="37">T52+U52+V52+W52+X52+Y52+Z52</f>
        <v>18000</v>
      </c>
      <c r="T52" s="129"/>
      <c r="U52" s="174">
        <f>SUM(U53:U59)</f>
        <v>8000</v>
      </c>
      <c r="V52" s="129"/>
      <c r="W52" s="129"/>
      <c r="X52" s="174">
        <f>X53</f>
        <v>10000</v>
      </c>
      <c r="Y52" s="174"/>
      <c r="Z52" s="129"/>
      <c r="AA52" s="130"/>
      <c r="AB52" s="130"/>
      <c r="AC52" s="130"/>
      <c r="AD52" s="130"/>
      <c r="AE52" s="130"/>
      <c r="AF52" s="130"/>
      <c r="AG52" s="130"/>
      <c r="AH52" s="130"/>
      <c r="AI52" s="130"/>
    </row>
    <row r="53" spans="1:35" s="5" customFormat="1" x14ac:dyDescent="0.2">
      <c r="A53" s="133">
        <v>4221</v>
      </c>
      <c r="B53" s="134" t="s">
        <v>194</v>
      </c>
      <c r="C53" s="173">
        <f t="shared" ref="C53:C63" si="38">D53+E53+F53+G53+H53+I53+J53</f>
        <v>12802</v>
      </c>
      <c r="D53" s="127"/>
      <c r="E53" s="173">
        <v>2802</v>
      </c>
      <c r="F53" s="127"/>
      <c r="G53" s="127"/>
      <c r="H53" s="173">
        <v>10000</v>
      </c>
      <c r="I53" s="173"/>
      <c r="J53" s="129"/>
      <c r="K53" s="173">
        <f t="shared" si="36"/>
        <v>10000</v>
      </c>
      <c r="L53" s="127"/>
      <c r="M53" s="173"/>
      <c r="N53" s="127"/>
      <c r="O53" s="127"/>
      <c r="P53" s="173">
        <v>10000</v>
      </c>
      <c r="Q53" s="173"/>
      <c r="R53" s="129"/>
      <c r="S53" s="173">
        <f t="shared" si="37"/>
        <v>10000</v>
      </c>
      <c r="T53" s="127"/>
      <c r="U53" s="173"/>
      <c r="V53" s="127"/>
      <c r="W53" s="127"/>
      <c r="X53" s="173">
        <v>10000</v>
      </c>
      <c r="Y53" s="173"/>
      <c r="Z53" s="129"/>
      <c r="AA53" s="130"/>
      <c r="AB53" s="130"/>
      <c r="AC53" s="130"/>
      <c r="AD53" s="130"/>
      <c r="AE53" s="130"/>
      <c r="AF53" s="130"/>
      <c r="AG53" s="130"/>
      <c r="AH53" s="130"/>
      <c r="AI53" s="130"/>
    </row>
    <row r="54" spans="1:35" s="5" customFormat="1" x14ac:dyDescent="0.2">
      <c r="A54" s="133">
        <v>4222</v>
      </c>
      <c r="B54" s="134" t="s">
        <v>195</v>
      </c>
      <c r="C54" s="173"/>
      <c r="D54" s="127"/>
      <c r="E54" s="173"/>
      <c r="F54" s="127"/>
      <c r="G54" s="127"/>
      <c r="H54" s="127"/>
      <c r="I54" s="129"/>
      <c r="J54" s="129"/>
      <c r="K54" s="173"/>
      <c r="L54" s="127"/>
      <c r="M54" s="173"/>
      <c r="N54" s="127"/>
      <c r="O54" s="127"/>
      <c r="P54" s="127"/>
      <c r="Q54" s="129"/>
      <c r="R54" s="129"/>
      <c r="S54" s="173"/>
      <c r="T54" s="127"/>
      <c r="U54" s="173"/>
      <c r="V54" s="127"/>
      <c r="W54" s="127"/>
      <c r="X54" s="127"/>
      <c r="Y54" s="129"/>
      <c r="Z54" s="129"/>
      <c r="AA54" s="130"/>
      <c r="AB54" s="130"/>
      <c r="AC54" s="130"/>
      <c r="AD54" s="130"/>
      <c r="AE54" s="130"/>
      <c r="AF54" s="130"/>
      <c r="AG54" s="130"/>
      <c r="AH54" s="130"/>
      <c r="AI54" s="130"/>
    </row>
    <row r="55" spans="1:35" s="5" customFormat="1" x14ac:dyDescent="0.2">
      <c r="A55" s="133">
        <v>4223</v>
      </c>
      <c r="B55" s="134" t="s">
        <v>196</v>
      </c>
      <c r="C55" s="173"/>
      <c r="D55" s="127"/>
      <c r="E55" s="173"/>
      <c r="F55" s="127"/>
      <c r="G55" s="127"/>
      <c r="H55" s="127"/>
      <c r="I55" s="129"/>
      <c r="J55" s="129"/>
      <c r="K55" s="173"/>
      <c r="L55" s="127"/>
      <c r="M55" s="173"/>
      <c r="N55" s="127"/>
      <c r="O55" s="127"/>
      <c r="P55" s="127"/>
      <c r="Q55" s="129"/>
      <c r="R55" s="129"/>
      <c r="S55" s="173"/>
      <c r="T55" s="127"/>
      <c r="U55" s="173"/>
      <c r="V55" s="127"/>
      <c r="W55" s="127"/>
      <c r="X55" s="127"/>
      <c r="Y55" s="129"/>
      <c r="Z55" s="129"/>
      <c r="AA55" s="130"/>
      <c r="AB55" s="130"/>
      <c r="AC55" s="130"/>
      <c r="AD55" s="130"/>
      <c r="AE55" s="130"/>
      <c r="AF55" s="130"/>
      <c r="AG55" s="130"/>
      <c r="AH55" s="130"/>
      <c r="AI55" s="130"/>
    </row>
    <row r="56" spans="1:35" s="5" customFormat="1" x14ac:dyDescent="0.2">
      <c r="A56" s="133">
        <v>4224</v>
      </c>
      <c r="B56" s="134" t="s">
        <v>197</v>
      </c>
      <c r="C56" s="173"/>
      <c r="D56" s="127"/>
      <c r="E56" s="173"/>
      <c r="F56" s="127"/>
      <c r="G56" s="127"/>
      <c r="H56" s="127"/>
      <c r="I56" s="129"/>
      <c r="J56" s="129"/>
      <c r="K56" s="173"/>
      <c r="L56" s="127"/>
      <c r="M56" s="173"/>
      <c r="N56" s="127"/>
      <c r="O56" s="127"/>
      <c r="P56" s="127"/>
      <c r="Q56" s="129"/>
      <c r="R56" s="129"/>
      <c r="S56" s="173"/>
      <c r="T56" s="127"/>
      <c r="U56" s="173"/>
      <c r="V56" s="127"/>
      <c r="W56" s="127"/>
      <c r="X56" s="127"/>
      <c r="Y56" s="129"/>
      <c r="Z56" s="129"/>
      <c r="AA56" s="130"/>
      <c r="AB56" s="130"/>
      <c r="AC56" s="130"/>
      <c r="AD56" s="130"/>
      <c r="AE56" s="130"/>
      <c r="AF56" s="130"/>
      <c r="AG56" s="130"/>
      <c r="AH56" s="130"/>
      <c r="AI56" s="130"/>
    </row>
    <row r="57" spans="1:35" s="5" customFormat="1" x14ac:dyDescent="0.2">
      <c r="A57" s="133">
        <v>4225</v>
      </c>
      <c r="B57" s="134" t="s">
        <v>198</v>
      </c>
      <c r="C57" s="173">
        <f t="shared" si="38"/>
        <v>4000</v>
      </c>
      <c r="D57" s="127"/>
      <c r="E57" s="173">
        <v>4000</v>
      </c>
      <c r="F57" s="127"/>
      <c r="G57" s="127"/>
      <c r="H57" s="127"/>
      <c r="I57" s="129"/>
      <c r="J57" s="129"/>
      <c r="K57" s="173">
        <f t="shared" ref="K57" si="39">L57+M57+N57+O57+P57+Q57+R57</f>
        <v>4000</v>
      </c>
      <c r="L57" s="127"/>
      <c r="M57" s="173">
        <v>4000</v>
      </c>
      <c r="N57" s="127"/>
      <c r="O57" s="127"/>
      <c r="P57" s="127"/>
      <c r="Q57" s="129"/>
      <c r="R57" s="129"/>
      <c r="S57" s="173">
        <f t="shared" ref="S57" si="40">T57+U57+V57+W57+X57+Y57+Z57</f>
        <v>4000</v>
      </c>
      <c r="T57" s="127"/>
      <c r="U57" s="173">
        <v>4000</v>
      </c>
      <c r="V57" s="127"/>
      <c r="W57" s="127"/>
      <c r="X57" s="127"/>
      <c r="Y57" s="129"/>
      <c r="Z57" s="129"/>
      <c r="AA57" s="130"/>
      <c r="AB57" s="130"/>
      <c r="AC57" s="130"/>
      <c r="AD57" s="130"/>
      <c r="AE57" s="130"/>
      <c r="AF57" s="130"/>
      <c r="AG57" s="130"/>
      <c r="AH57" s="130"/>
      <c r="AI57" s="130"/>
    </row>
    <row r="58" spans="1:35" s="5" customFormat="1" x14ac:dyDescent="0.2">
      <c r="A58" s="133">
        <v>4226</v>
      </c>
      <c r="B58" s="134" t="s">
        <v>199</v>
      </c>
      <c r="C58" s="173"/>
      <c r="D58" s="127"/>
      <c r="E58" s="173"/>
      <c r="F58" s="127"/>
      <c r="G58" s="127"/>
      <c r="H58" s="127"/>
      <c r="I58" s="129"/>
      <c r="J58" s="129"/>
      <c r="K58" s="173"/>
      <c r="L58" s="127"/>
      <c r="M58" s="173"/>
      <c r="N58" s="127"/>
      <c r="O58" s="127"/>
      <c r="P58" s="127"/>
      <c r="Q58" s="129"/>
      <c r="R58" s="129"/>
      <c r="S58" s="173"/>
      <c r="T58" s="127"/>
      <c r="U58" s="173"/>
      <c r="V58" s="127"/>
      <c r="W58" s="127"/>
      <c r="X58" s="127"/>
      <c r="Y58" s="129"/>
      <c r="Z58" s="129"/>
      <c r="AA58" s="130"/>
      <c r="AB58" s="130"/>
      <c r="AC58" s="130"/>
      <c r="AD58" s="130"/>
      <c r="AE58" s="130"/>
      <c r="AF58" s="130"/>
      <c r="AG58" s="130"/>
      <c r="AH58" s="130"/>
      <c r="AI58" s="130"/>
    </row>
    <row r="59" spans="1:35" s="5" customFormat="1" x14ac:dyDescent="0.2">
      <c r="A59" s="133">
        <v>4227</v>
      </c>
      <c r="B59" s="135" t="s">
        <v>200</v>
      </c>
      <c r="C59" s="173">
        <f t="shared" si="38"/>
        <v>28035.53</v>
      </c>
      <c r="D59" s="127"/>
      <c r="E59" s="173">
        <f>4000+4035.53</f>
        <v>8035.5300000000007</v>
      </c>
      <c r="F59" s="127"/>
      <c r="G59" s="127"/>
      <c r="H59" s="127"/>
      <c r="I59" s="173">
        <v>20000</v>
      </c>
      <c r="J59" s="129"/>
      <c r="K59" s="173">
        <f t="shared" ref="K59:K63" si="41">L59+M59+N59+O59+P59+Q59+R59</f>
        <v>4000</v>
      </c>
      <c r="L59" s="127"/>
      <c r="M59" s="173">
        <v>4000</v>
      </c>
      <c r="N59" s="127"/>
      <c r="O59" s="127"/>
      <c r="P59" s="127"/>
      <c r="Q59" s="173"/>
      <c r="R59" s="129"/>
      <c r="S59" s="173">
        <f t="shared" ref="S59:S63" si="42">T59+U59+V59+W59+X59+Y59+Z59</f>
        <v>4000</v>
      </c>
      <c r="T59" s="127"/>
      <c r="U59" s="173">
        <v>4000</v>
      </c>
      <c r="V59" s="127"/>
      <c r="W59" s="127"/>
      <c r="X59" s="127"/>
      <c r="Y59" s="173"/>
      <c r="Z59" s="129"/>
      <c r="AA59" s="130"/>
      <c r="AB59" s="130"/>
      <c r="AC59" s="130"/>
      <c r="AD59" s="130"/>
      <c r="AE59" s="130"/>
      <c r="AF59" s="130"/>
      <c r="AG59" s="130"/>
      <c r="AH59" s="130"/>
      <c r="AI59" s="130"/>
    </row>
    <row r="60" spans="1:35" s="5" customFormat="1" x14ac:dyDescent="0.2">
      <c r="A60" s="167">
        <v>424</v>
      </c>
      <c r="B60" s="170" t="s">
        <v>222</v>
      </c>
      <c r="C60" s="174">
        <f t="shared" si="38"/>
        <v>1910</v>
      </c>
      <c r="D60" s="127"/>
      <c r="E60" s="174">
        <f>E61</f>
        <v>1910</v>
      </c>
      <c r="F60" s="127"/>
      <c r="G60" s="127"/>
      <c r="H60" s="127"/>
      <c r="I60" s="129"/>
      <c r="J60" s="129"/>
      <c r="K60" s="174">
        <f t="shared" si="41"/>
        <v>1910</v>
      </c>
      <c r="L60" s="127"/>
      <c r="M60" s="174">
        <f>M61</f>
        <v>1910</v>
      </c>
      <c r="N60" s="127"/>
      <c r="O60" s="127"/>
      <c r="P60" s="127"/>
      <c r="Q60" s="129"/>
      <c r="R60" s="129"/>
      <c r="S60" s="174">
        <f t="shared" si="42"/>
        <v>1910</v>
      </c>
      <c r="T60" s="127"/>
      <c r="U60" s="174">
        <f>U61</f>
        <v>1910</v>
      </c>
      <c r="V60" s="127"/>
      <c r="W60" s="127"/>
      <c r="X60" s="127"/>
      <c r="Y60" s="129"/>
      <c r="Z60" s="129"/>
      <c r="AA60" s="130"/>
      <c r="AB60" s="130"/>
      <c r="AC60" s="130"/>
      <c r="AD60" s="130"/>
      <c r="AE60" s="130"/>
      <c r="AF60" s="130"/>
      <c r="AG60" s="130"/>
      <c r="AH60" s="130"/>
      <c r="AI60" s="130"/>
    </row>
    <row r="61" spans="1:35" s="5" customFormat="1" x14ac:dyDescent="0.2">
      <c r="A61" s="133">
        <v>4241</v>
      </c>
      <c r="B61" s="134" t="s">
        <v>202</v>
      </c>
      <c r="C61" s="173">
        <f t="shared" si="38"/>
        <v>1910</v>
      </c>
      <c r="D61" s="127"/>
      <c r="E61" s="173">
        <v>1910</v>
      </c>
      <c r="F61" s="127"/>
      <c r="G61" s="127"/>
      <c r="H61" s="127"/>
      <c r="I61" s="129"/>
      <c r="J61" s="129"/>
      <c r="K61" s="173">
        <f t="shared" si="41"/>
        <v>1910</v>
      </c>
      <c r="L61" s="127"/>
      <c r="M61" s="173">
        <v>1910</v>
      </c>
      <c r="N61" s="127"/>
      <c r="O61" s="127"/>
      <c r="P61" s="127"/>
      <c r="Q61" s="129"/>
      <c r="R61" s="129"/>
      <c r="S61" s="173">
        <f t="shared" si="42"/>
        <v>1910</v>
      </c>
      <c r="T61" s="127"/>
      <c r="U61" s="173">
        <v>1910</v>
      </c>
      <c r="V61" s="127"/>
      <c r="W61" s="127"/>
      <c r="X61" s="127"/>
      <c r="Y61" s="129"/>
      <c r="Z61" s="129"/>
      <c r="AA61" s="130"/>
      <c r="AB61" s="130"/>
      <c r="AC61" s="130"/>
      <c r="AD61" s="130"/>
      <c r="AE61" s="130"/>
      <c r="AF61" s="130"/>
      <c r="AG61" s="130"/>
      <c r="AH61" s="130"/>
      <c r="AI61" s="130"/>
    </row>
    <row r="62" spans="1:35" s="5" customFormat="1" x14ac:dyDescent="0.2">
      <c r="A62" s="167">
        <v>426</v>
      </c>
      <c r="B62" s="170" t="s">
        <v>80</v>
      </c>
      <c r="C62" s="174">
        <f t="shared" si="38"/>
        <v>3000</v>
      </c>
      <c r="D62" s="127"/>
      <c r="E62" s="174">
        <f>E63</f>
        <v>3000</v>
      </c>
      <c r="F62" s="127"/>
      <c r="G62" s="127"/>
      <c r="H62" s="127"/>
      <c r="I62" s="129"/>
      <c r="J62" s="129"/>
      <c r="K62" s="174">
        <f t="shared" si="41"/>
        <v>3000</v>
      </c>
      <c r="L62" s="127"/>
      <c r="M62" s="174">
        <f>M63</f>
        <v>3000</v>
      </c>
      <c r="N62" s="127"/>
      <c r="O62" s="127"/>
      <c r="P62" s="127"/>
      <c r="Q62" s="129"/>
      <c r="R62" s="129"/>
      <c r="S62" s="174">
        <f t="shared" si="42"/>
        <v>3000</v>
      </c>
      <c r="T62" s="127"/>
      <c r="U62" s="174">
        <f>U63</f>
        <v>3000</v>
      </c>
      <c r="V62" s="127"/>
      <c r="W62" s="127"/>
      <c r="X62" s="127"/>
      <c r="Y62" s="129"/>
      <c r="Z62" s="129"/>
      <c r="AA62" s="130"/>
      <c r="AB62" s="130"/>
      <c r="AC62" s="130"/>
      <c r="AD62" s="130"/>
      <c r="AE62" s="130"/>
      <c r="AF62" s="130"/>
      <c r="AG62" s="130"/>
      <c r="AH62" s="130"/>
      <c r="AI62" s="130"/>
    </row>
    <row r="63" spans="1:35" s="5" customFormat="1" x14ac:dyDescent="0.2">
      <c r="A63" s="136" t="s">
        <v>220</v>
      </c>
      <c r="B63" s="163" t="s">
        <v>221</v>
      </c>
      <c r="C63" s="173">
        <f t="shared" si="38"/>
        <v>3000</v>
      </c>
      <c r="D63" s="127"/>
      <c r="E63" s="173">
        <v>3000</v>
      </c>
      <c r="F63" s="127"/>
      <c r="G63" s="127"/>
      <c r="H63" s="127"/>
      <c r="I63" s="129"/>
      <c r="J63" s="129"/>
      <c r="K63" s="173">
        <f t="shared" si="41"/>
        <v>3000</v>
      </c>
      <c r="L63" s="127"/>
      <c r="M63" s="173">
        <v>3000</v>
      </c>
      <c r="N63" s="127"/>
      <c r="O63" s="127"/>
      <c r="P63" s="127"/>
      <c r="Q63" s="129"/>
      <c r="R63" s="129"/>
      <c r="S63" s="173">
        <f t="shared" si="42"/>
        <v>3000</v>
      </c>
      <c r="T63" s="127"/>
      <c r="U63" s="173">
        <v>3000</v>
      </c>
      <c r="V63" s="127"/>
      <c r="W63" s="127"/>
      <c r="X63" s="127"/>
      <c r="Y63" s="129"/>
      <c r="Z63" s="129"/>
      <c r="AA63" s="130"/>
      <c r="AB63" s="130"/>
      <c r="AC63" s="130"/>
      <c r="AD63" s="130"/>
      <c r="AE63" s="130"/>
      <c r="AF63" s="130"/>
      <c r="AG63" s="130"/>
      <c r="AH63" s="130"/>
      <c r="AI63" s="130"/>
    </row>
    <row r="64" spans="1:35" s="5" customFormat="1" ht="25.5" x14ac:dyDescent="0.2">
      <c r="A64" s="158" t="s">
        <v>214</v>
      </c>
      <c r="B64" s="164" t="s">
        <v>215</v>
      </c>
      <c r="C64" s="177">
        <f>D64+E64+F64+G64+H64+I64+J64</f>
        <v>4245559.84</v>
      </c>
      <c r="D64" s="177">
        <f>D65</f>
        <v>17000</v>
      </c>
      <c r="E64" s="177">
        <f>E120</f>
        <v>27547.5</v>
      </c>
      <c r="F64" s="59"/>
      <c r="G64" s="177">
        <f>G175+G230</f>
        <v>4201012.34</v>
      </c>
      <c r="H64" s="59"/>
      <c r="I64" s="59"/>
      <c r="J64" s="59"/>
      <c r="K64" s="177">
        <f>L64+M64+N64+O64+P64+Q64+R64</f>
        <v>255657.58</v>
      </c>
      <c r="L64" s="177">
        <f>L65</f>
        <v>17000</v>
      </c>
      <c r="M64" s="177">
        <f>M120</f>
        <v>25000</v>
      </c>
      <c r="N64" s="59"/>
      <c r="O64" s="177">
        <f>O175+O230</f>
        <v>213657.58</v>
      </c>
      <c r="P64" s="59"/>
      <c r="Q64" s="59"/>
      <c r="R64" s="59"/>
      <c r="S64" s="177">
        <f>T64+U64+V64+W64+X64+Y64+Z64</f>
        <v>235508.61</v>
      </c>
      <c r="T64" s="177">
        <f>T65</f>
        <v>17000</v>
      </c>
      <c r="U64" s="177">
        <f>U120</f>
        <v>25000</v>
      </c>
      <c r="V64" s="59"/>
      <c r="W64" s="177">
        <f>W175+W230</f>
        <v>193508.61</v>
      </c>
      <c r="X64" s="59"/>
      <c r="Y64" s="59"/>
      <c r="Z64" s="59"/>
    </row>
    <row r="65" spans="1:35" s="5" customFormat="1" ht="23.25" customHeight="1" x14ac:dyDescent="0.2">
      <c r="A65" s="159" t="s">
        <v>216</v>
      </c>
      <c r="B65" s="162" t="s">
        <v>217</v>
      </c>
      <c r="C65" s="171">
        <f>D65+E65+F65+G65+H65+I65+J65</f>
        <v>17000</v>
      </c>
      <c r="D65" s="171">
        <f>D66+D106</f>
        <v>17000</v>
      </c>
      <c r="E65" s="85"/>
      <c r="F65" s="85"/>
      <c r="G65" s="85"/>
      <c r="H65" s="85"/>
      <c r="I65" s="85"/>
      <c r="J65" s="85"/>
      <c r="K65" s="171">
        <f>L65+M65+N65+O65+P65+Q65+R65</f>
        <v>17000</v>
      </c>
      <c r="L65" s="171">
        <f>L66+L106</f>
        <v>17000</v>
      </c>
      <c r="M65" s="85"/>
      <c r="N65" s="85"/>
      <c r="O65" s="85"/>
      <c r="P65" s="85"/>
      <c r="Q65" s="85"/>
      <c r="R65" s="85"/>
      <c r="S65" s="171">
        <f>T65+U65+V65+W65+X65+Y65+Z65</f>
        <v>17000</v>
      </c>
      <c r="T65" s="171">
        <f>T66+T106</f>
        <v>17000</v>
      </c>
      <c r="U65" s="85"/>
      <c r="V65" s="85"/>
      <c r="W65" s="85"/>
      <c r="X65" s="85"/>
      <c r="Y65" s="85"/>
      <c r="Z65" s="85"/>
    </row>
    <row r="66" spans="1:35" s="5" customFormat="1" x14ac:dyDescent="0.2">
      <c r="A66" s="125">
        <v>3</v>
      </c>
      <c r="B66" s="131" t="s">
        <v>157</v>
      </c>
      <c r="C66" s="166">
        <f>C67+C74+C102</f>
        <v>8500</v>
      </c>
      <c r="D66" s="166">
        <f>D67+D74+D102</f>
        <v>8500</v>
      </c>
      <c r="E66" s="129"/>
      <c r="F66" s="129"/>
      <c r="G66" s="129"/>
      <c r="H66" s="129"/>
      <c r="I66" s="129"/>
      <c r="J66" s="129"/>
      <c r="K66" s="166">
        <f>K67+K74+K102</f>
        <v>8500</v>
      </c>
      <c r="L66" s="166">
        <f>L67+L74+L102</f>
        <v>8500</v>
      </c>
      <c r="M66" s="129"/>
      <c r="N66" s="129"/>
      <c r="O66" s="129"/>
      <c r="P66" s="129"/>
      <c r="Q66" s="129"/>
      <c r="R66" s="129"/>
      <c r="S66" s="166">
        <f>S67+S74+S102</f>
        <v>8500</v>
      </c>
      <c r="T66" s="166">
        <f>T67+T74+T102</f>
        <v>8500</v>
      </c>
      <c r="U66" s="129"/>
      <c r="V66" s="129"/>
      <c r="W66" s="129"/>
      <c r="X66" s="129"/>
      <c r="Y66" s="129"/>
      <c r="Z66" s="129"/>
      <c r="AA66" s="130"/>
      <c r="AB66" s="130"/>
      <c r="AC66" s="130"/>
      <c r="AD66" s="130"/>
      <c r="AE66" s="130"/>
      <c r="AF66" s="130"/>
      <c r="AG66" s="130"/>
      <c r="AH66" s="130"/>
      <c r="AI66" s="130"/>
    </row>
    <row r="67" spans="1:35" s="5" customFormat="1" x14ac:dyDescent="0.2">
      <c r="A67" s="125">
        <v>31</v>
      </c>
      <c r="B67" s="131" t="s">
        <v>20</v>
      </c>
      <c r="C67" s="166">
        <f>SUM(C68:C73)</f>
        <v>3495</v>
      </c>
      <c r="D67" s="166">
        <f>SUM(D68:D73)</f>
        <v>3495</v>
      </c>
      <c r="E67" s="129"/>
      <c r="F67" s="129"/>
      <c r="G67" s="129"/>
      <c r="H67" s="129"/>
      <c r="I67" s="129"/>
      <c r="J67" s="129"/>
      <c r="K67" s="166">
        <f>SUM(K68:K73)</f>
        <v>3495</v>
      </c>
      <c r="L67" s="166">
        <f>SUM(L68:L73)</f>
        <v>3495</v>
      </c>
      <c r="M67" s="129"/>
      <c r="N67" s="129"/>
      <c r="O67" s="129"/>
      <c r="P67" s="129"/>
      <c r="Q67" s="129"/>
      <c r="R67" s="129"/>
      <c r="S67" s="166">
        <f>SUM(S68:S73)</f>
        <v>3495</v>
      </c>
      <c r="T67" s="166">
        <f>SUM(T68:T73)</f>
        <v>3495</v>
      </c>
      <c r="U67" s="129"/>
      <c r="V67" s="129"/>
      <c r="W67" s="129"/>
      <c r="X67" s="129"/>
      <c r="Y67" s="129"/>
      <c r="Z67" s="129"/>
      <c r="AA67" s="130"/>
      <c r="AB67" s="130"/>
      <c r="AC67" s="130"/>
      <c r="AD67" s="130"/>
      <c r="AE67" s="130"/>
      <c r="AF67" s="130"/>
      <c r="AG67" s="130"/>
      <c r="AH67" s="130"/>
      <c r="AI67" s="130"/>
    </row>
    <row r="68" spans="1:35" s="121" customFormat="1" x14ac:dyDescent="0.2">
      <c r="A68" s="132">
        <v>3111</v>
      </c>
      <c r="B68" s="126" t="s">
        <v>158</v>
      </c>
      <c r="C68" s="165"/>
      <c r="D68" s="165"/>
      <c r="E68" s="127"/>
      <c r="F68" s="127"/>
      <c r="G68" s="127"/>
      <c r="H68" s="127"/>
      <c r="I68" s="127"/>
      <c r="J68" s="127"/>
      <c r="K68" s="165"/>
      <c r="L68" s="165"/>
      <c r="M68" s="127"/>
      <c r="N68" s="127"/>
      <c r="O68" s="127"/>
      <c r="P68" s="127"/>
      <c r="Q68" s="127"/>
      <c r="R68" s="127"/>
      <c r="S68" s="165"/>
      <c r="T68" s="165"/>
      <c r="U68" s="127"/>
      <c r="V68" s="127"/>
      <c r="W68" s="127"/>
      <c r="X68" s="127"/>
      <c r="Y68" s="127"/>
      <c r="Z68" s="127"/>
      <c r="AA68" s="128"/>
      <c r="AB68" s="128"/>
      <c r="AC68" s="128"/>
      <c r="AD68" s="128"/>
      <c r="AE68" s="128"/>
      <c r="AF68" s="128"/>
      <c r="AG68" s="128"/>
      <c r="AH68" s="128"/>
      <c r="AI68" s="128"/>
    </row>
    <row r="69" spans="1:35" s="121" customFormat="1" x14ac:dyDescent="0.2">
      <c r="A69" s="132">
        <v>3113</v>
      </c>
      <c r="B69" s="126" t="s">
        <v>159</v>
      </c>
      <c r="C69" s="165">
        <v>3000</v>
      </c>
      <c r="D69" s="165">
        <v>3000</v>
      </c>
      <c r="E69" s="127"/>
      <c r="F69" s="127"/>
      <c r="G69" s="127"/>
      <c r="H69" s="127"/>
      <c r="I69" s="127"/>
      <c r="J69" s="127"/>
      <c r="K69" s="165">
        <v>3000</v>
      </c>
      <c r="L69" s="165">
        <v>3000</v>
      </c>
      <c r="M69" s="127"/>
      <c r="N69" s="127"/>
      <c r="O69" s="127"/>
      <c r="P69" s="127"/>
      <c r="Q69" s="127"/>
      <c r="R69" s="127"/>
      <c r="S69" s="165">
        <v>3000</v>
      </c>
      <c r="T69" s="165">
        <v>3000</v>
      </c>
      <c r="U69" s="127"/>
      <c r="V69" s="127"/>
      <c r="W69" s="127"/>
      <c r="X69" s="127"/>
      <c r="Y69" s="127"/>
      <c r="Z69" s="127"/>
      <c r="AA69" s="128"/>
      <c r="AB69" s="128"/>
      <c r="AC69" s="128"/>
      <c r="AD69" s="128"/>
      <c r="AE69" s="128"/>
      <c r="AF69" s="128"/>
      <c r="AG69" s="128"/>
      <c r="AH69" s="128"/>
      <c r="AI69" s="128"/>
    </row>
    <row r="70" spans="1:35" s="121" customFormat="1" x14ac:dyDescent="0.2">
      <c r="A70" s="132">
        <v>3114</v>
      </c>
      <c r="B70" s="126" t="s">
        <v>160</v>
      </c>
      <c r="C70" s="165"/>
      <c r="D70" s="165"/>
      <c r="E70" s="127"/>
      <c r="F70" s="127"/>
      <c r="G70" s="127"/>
      <c r="H70" s="127"/>
      <c r="I70" s="127"/>
      <c r="J70" s="127"/>
      <c r="K70" s="165"/>
      <c r="L70" s="165"/>
      <c r="M70" s="127"/>
      <c r="N70" s="127"/>
      <c r="O70" s="127"/>
      <c r="P70" s="127"/>
      <c r="Q70" s="127"/>
      <c r="R70" s="127"/>
      <c r="S70" s="165"/>
      <c r="T70" s="165"/>
      <c r="U70" s="127"/>
      <c r="V70" s="127"/>
      <c r="W70" s="127"/>
      <c r="X70" s="127"/>
      <c r="Y70" s="127"/>
      <c r="Z70" s="127"/>
      <c r="AA70" s="128"/>
      <c r="AB70" s="128"/>
      <c r="AC70" s="128"/>
      <c r="AD70" s="128"/>
      <c r="AE70" s="128"/>
      <c r="AF70" s="128"/>
      <c r="AG70" s="128"/>
      <c r="AH70" s="128"/>
      <c r="AI70" s="128"/>
    </row>
    <row r="71" spans="1:35" s="121" customFormat="1" x14ac:dyDescent="0.2">
      <c r="A71" s="132">
        <v>3121</v>
      </c>
      <c r="B71" s="126" t="s">
        <v>22</v>
      </c>
      <c r="C71" s="165"/>
      <c r="D71" s="165"/>
      <c r="E71" s="127"/>
      <c r="F71" s="127"/>
      <c r="G71" s="127"/>
      <c r="H71" s="127"/>
      <c r="I71" s="127"/>
      <c r="J71" s="127"/>
      <c r="K71" s="165"/>
      <c r="L71" s="165"/>
      <c r="M71" s="127"/>
      <c r="N71" s="127"/>
      <c r="O71" s="127"/>
      <c r="P71" s="127"/>
      <c r="Q71" s="127"/>
      <c r="R71" s="127"/>
      <c r="S71" s="165"/>
      <c r="T71" s="165"/>
      <c r="U71" s="127"/>
      <c r="V71" s="127"/>
      <c r="W71" s="127"/>
      <c r="X71" s="127"/>
      <c r="Y71" s="127"/>
      <c r="Z71" s="127"/>
      <c r="AA71" s="128"/>
      <c r="AB71" s="128"/>
      <c r="AC71" s="128"/>
      <c r="AD71" s="128"/>
      <c r="AE71" s="128"/>
      <c r="AF71" s="128"/>
      <c r="AG71" s="128"/>
      <c r="AH71" s="128"/>
      <c r="AI71" s="128"/>
    </row>
    <row r="72" spans="1:35" s="121" customFormat="1" x14ac:dyDescent="0.2">
      <c r="A72" s="132">
        <v>3131</v>
      </c>
      <c r="B72" s="126" t="s">
        <v>161</v>
      </c>
      <c r="C72" s="165"/>
      <c r="D72" s="165"/>
      <c r="E72" s="127"/>
      <c r="F72" s="127"/>
      <c r="G72" s="127"/>
      <c r="H72" s="127"/>
      <c r="I72" s="127"/>
      <c r="J72" s="127"/>
      <c r="K72" s="165"/>
      <c r="L72" s="165"/>
      <c r="M72" s="127"/>
      <c r="N72" s="127"/>
      <c r="O72" s="127"/>
      <c r="P72" s="127"/>
      <c r="Q72" s="127"/>
      <c r="R72" s="127"/>
      <c r="S72" s="165"/>
      <c r="T72" s="165"/>
      <c r="U72" s="127"/>
      <c r="V72" s="127"/>
      <c r="W72" s="127"/>
      <c r="X72" s="127"/>
      <c r="Y72" s="127"/>
      <c r="Z72" s="127"/>
      <c r="AA72" s="128"/>
      <c r="AB72" s="128"/>
      <c r="AC72" s="128"/>
      <c r="AD72" s="128"/>
      <c r="AE72" s="128"/>
      <c r="AF72" s="128"/>
      <c r="AG72" s="128"/>
      <c r="AH72" s="128"/>
      <c r="AI72" s="128"/>
    </row>
    <row r="73" spans="1:35" s="121" customFormat="1" x14ac:dyDescent="0.2">
      <c r="A73" s="132">
        <v>3132</v>
      </c>
      <c r="B73" s="126" t="s">
        <v>162</v>
      </c>
      <c r="C73" s="165">
        <v>495</v>
      </c>
      <c r="D73" s="165">
        <v>495</v>
      </c>
      <c r="E73" s="127"/>
      <c r="F73" s="127"/>
      <c r="G73" s="127"/>
      <c r="H73" s="127"/>
      <c r="I73" s="127"/>
      <c r="J73" s="127"/>
      <c r="K73" s="165">
        <v>495</v>
      </c>
      <c r="L73" s="165">
        <v>495</v>
      </c>
      <c r="M73" s="127"/>
      <c r="N73" s="127"/>
      <c r="O73" s="127"/>
      <c r="P73" s="127"/>
      <c r="Q73" s="127"/>
      <c r="R73" s="127"/>
      <c r="S73" s="165">
        <v>495</v>
      </c>
      <c r="T73" s="165">
        <v>495</v>
      </c>
      <c r="U73" s="127"/>
      <c r="V73" s="127"/>
      <c r="W73" s="127"/>
      <c r="X73" s="127"/>
      <c r="Y73" s="127"/>
      <c r="Z73" s="127"/>
      <c r="AA73" s="128"/>
      <c r="AB73" s="128"/>
      <c r="AC73" s="128"/>
      <c r="AD73" s="128"/>
      <c r="AE73" s="128"/>
      <c r="AF73" s="128"/>
      <c r="AG73" s="128"/>
      <c r="AH73" s="128"/>
      <c r="AI73" s="128"/>
    </row>
    <row r="74" spans="1:35" s="5" customFormat="1" x14ac:dyDescent="0.2">
      <c r="A74" s="125">
        <v>32</v>
      </c>
      <c r="B74" s="131" t="s">
        <v>24</v>
      </c>
      <c r="C74" s="166">
        <f>SUM(C75:C101)</f>
        <v>5005</v>
      </c>
      <c r="D74" s="166">
        <f>SUM(D75:D101)</f>
        <v>5005</v>
      </c>
      <c r="E74" s="129"/>
      <c r="F74" s="129"/>
      <c r="G74" s="129"/>
      <c r="H74" s="129"/>
      <c r="I74" s="129"/>
      <c r="J74" s="129"/>
      <c r="K74" s="166">
        <f>SUM(K75:K101)</f>
        <v>5005</v>
      </c>
      <c r="L74" s="166">
        <f>SUM(L75:L101)</f>
        <v>5005</v>
      </c>
      <c r="M74" s="129"/>
      <c r="N74" s="129"/>
      <c r="O74" s="129"/>
      <c r="P74" s="129"/>
      <c r="Q74" s="129"/>
      <c r="R74" s="129"/>
      <c r="S74" s="166">
        <f>SUM(S75:S101)</f>
        <v>5005</v>
      </c>
      <c r="T74" s="166">
        <f>SUM(T75:T101)</f>
        <v>5005</v>
      </c>
      <c r="U74" s="129"/>
      <c r="V74" s="129"/>
      <c r="W74" s="129"/>
      <c r="X74" s="129"/>
      <c r="Y74" s="129"/>
      <c r="Z74" s="129"/>
      <c r="AA74" s="130"/>
      <c r="AB74" s="130"/>
      <c r="AC74" s="130"/>
      <c r="AD74" s="130"/>
      <c r="AE74" s="130"/>
      <c r="AF74" s="130"/>
      <c r="AG74" s="130"/>
      <c r="AH74" s="130"/>
      <c r="AI74" s="130"/>
    </row>
    <row r="75" spans="1:35" s="5" customFormat="1" x14ac:dyDescent="0.2">
      <c r="A75" s="133">
        <v>3211</v>
      </c>
      <c r="B75" s="134" t="s">
        <v>164</v>
      </c>
      <c r="C75" s="165">
        <v>1505</v>
      </c>
      <c r="D75" s="165">
        <v>1505</v>
      </c>
      <c r="E75" s="129"/>
      <c r="F75" s="129"/>
      <c r="G75" s="129"/>
      <c r="H75" s="129"/>
      <c r="I75" s="129"/>
      <c r="J75" s="129"/>
      <c r="K75" s="165">
        <v>1505</v>
      </c>
      <c r="L75" s="165">
        <v>1505</v>
      </c>
      <c r="M75" s="129"/>
      <c r="N75" s="129"/>
      <c r="O75" s="129"/>
      <c r="P75" s="129"/>
      <c r="Q75" s="129"/>
      <c r="R75" s="129"/>
      <c r="S75" s="165">
        <v>1505</v>
      </c>
      <c r="T75" s="165">
        <v>1505</v>
      </c>
      <c r="U75" s="129"/>
      <c r="V75" s="129"/>
      <c r="W75" s="129"/>
      <c r="X75" s="129"/>
      <c r="Y75" s="129"/>
      <c r="Z75" s="129"/>
      <c r="AA75" s="130"/>
      <c r="AB75" s="130"/>
      <c r="AC75" s="130"/>
      <c r="AD75" s="130"/>
      <c r="AE75" s="130"/>
      <c r="AF75" s="130"/>
      <c r="AG75" s="130"/>
      <c r="AH75" s="130"/>
      <c r="AI75" s="130"/>
    </row>
    <row r="76" spans="1:35" s="5" customFormat="1" ht="24" x14ac:dyDescent="0.2">
      <c r="A76" s="133">
        <v>3212</v>
      </c>
      <c r="B76" s="134" t="s">
        <v>165</v>
      </c>
      <c r="C76" s="165"/>
      <c r="D76" s="165"/>
      <c r="E76" s="129"/>
      <c r="F76" s="129"/>
      <c r="G76" s="129"/>
      <c r="H76" s="129"/>
      <c r="I76" s="129"/>
      <c r="J76" s="129"/>
      <c r="K76" s="165"/>
      <c r="L76" s="165"/>
      <c r="M76" s="129"/>
      <c r="N76" s="129"/>
      <c r="O76" s="129"/>
      <c r="P76" s="129"/>
      <c r="Q76" s="129"/>
      <c r="R76" s="129"/>
      <c r="S76" s="165"/>
      <c r="T76" s="165"/>
      <c r="U76" s="129"/>
      <c r="V76" s="129"/>
      <c r="W76" s="129"/>
      <c r="X76" s="129"/>
      <c r="Y76" s="129"/>
      <c r="Z76" s="129"/>
      <c r="AA76" s="130"/>
      <c r="AB76" s="130"/>
      <c r="AC76" s="130"/>
      <c r="AD76" s="130"/>
      <c r="AE76" s="130"/>
      <c r="AF76" s="130"/>
      <c r="AG76" s="130"/>
      <c r="AH76" s="130"/>
      <c r="AI76" s="130"/>
    </row>
    <row r="77" spans="1:35" s="5" customFormat="1" x14ac:dyDescent="0.2">
      <c r="A77" s="133">
        <v>3213</v>
      </c>
      <c r="B77" s="134" t="s">
        <v>166</v>
      </c>
      <c r="C77" s="165"/>
      <c r="D77" s="165"/>
      <c r="E77" s="129"/>
      <c r="F77" s="129"/>
      <c r="G77" s="129"/>
      <c r="H77" s="129"/>
      <c r="I77" s="129"/>
      <c r="J77" s="129"/>
      <c r="K77" s="165"/>
      <c r="L77" s="165"/>
      <c r="M77" s="129"/>
      <c r="N77" s="129"/>
      <c r="O77" s="129"/>
      <c r="P77" s="129"/>
      <c r="Q77" s="129"/>
      <c r="R77" s="129"/>
      <c r="S77" s="165"/>
      <c r="T77" s="165"/>
      <c r="U77" s="129"/>
      <c r="V77" s="129"/>
      <c r="W77" s="129"/>
      <c r="X77" s="129"/>
      <c r="Y77" s="129"/>
      <c r="Z77" s="129"/>
      <c r="AA77" s="130"/>
      <c r="AB77" s="130"/>
      <c r="AC77" s="130"/>
      <c r="AD77" s="130"/>
      <c r="AE77" s="130"/>
      <c r="AF77" s="130"/>
      <c r="AG77" s="130"/>
      <c r="AH77" s="130"/>
      <c r="AI77" s="130"/>
    </row>
    <row r="78" spans="1:35" s="5" customFormat="1" x14ac:dyDescent="0.2">
      <c r="A78" s="133">
        <v>3214</v>
      </c>
      <c r="B78" s="134" t="s">
        <v>167</v>
      </c>
      <c r="C78" s="165"/>
      <c r="D78" s="165"/>
      <c r="E78" s="129"/>
      <c r="F78" s="129"/>
      <c r="G78" s="129"/>
      <c r="H78" s="129"/>
      <c r="I78" s="129"/>
      <c r="J78" s="129"/>
      <c r="K78" s="165"/>
      <c r="L78" s="165"/>
      <c r="M78" s="129"/>
      <c r="N78" s="129"/>
      <c r="O78" s="129"/>
      <c r="P78" s="129"/>
      <c r="Q78" s="129"/>
      <c r="R78" s="129"/>
      <c r="S78" s="165"/>
      <c r="T78" s="165"/>
      <c r="U78" s="129"/>
      <c r="V78" s="129"/>
      <c r="W78" s="129"/>
      <c r="X78" s="129"/>
      <c r="Y78" s="129"/>
      <c r="Z78" s="129"/>
      <c r="AA78" s="130"/>
      <c r="AB78" s="130"/>
      <c r="AC78" s="130"/>
      <c r="AD78" s="130"/>
      <c r="AE78" s="130"/>
      <c r="AF78" s="130"/>
      <c r="AG78" s="130"/>
      <c r="AH78" s="130"/>
      <c r="AI78" s="130"/>
    </row>
    <row r="79" spans="1:35" s="5" customFormat="1" x14ac:dyDescent="0.2">
      <c r="A79" s="133">
        <v>3221</v>
      </c>
      <c r="B79" s="134" t="s">
        <v>168</v>
      </c>
      <c r="C79" s="165"/>
      <c r="D79" s="165"/>
      <c r="E79" s="129"/>
      <c r="F79" s="129"/>
      <c r="G79" s="129"/>
      <c r="H79" s="129"/>
      <c r="I79" s="129"/>
      <c r="J79" s="129"/>
      <c r="K79" s="165"/>
      <c r="L79" s="165"/>
      <c r="M79" s="129"/>
      <c r="N79" s="129"/>
      <c r="O79" s="129"/>
      <c r="P79" s="129"/>
      <c r="Q79" s="129"/>
      <c r="R79" s="129"/>
      <c r="S79" s="165"/>
      <c r="T79" s="165"/>
      <c r="U79" s="129"/>
      <c r="V79" s="129"/>
      <c r="W79" s="129"/>
      <c r="X79" s="129"/>
      <c r="Y79" s="129"/>
      <c r="Z79" s="129"/>
      <c r="AA79" s="130"/>
      <c r="AB79" s="130"/>
      <c r="AC79" s="130"/>
      <c r="AD79" s="130"/>
      <c r="AE79" s="130"/>
      <c r="AF79" s="130"/>
      <c r="AG79" s="130"/>
      <c r="AH79" s="130"/>
      <c r="AI79" s="130"/>
    </row>
    <row r="80" spans="1:35" s="5" customFormat="1" x14ac:dyDescent="0.2">
      <c r="A80" s="133">
        <v>3222</v>
      </c>
      <c r="B80" s="134" t="s">
        <v>169</v>
      </c>
      <c r="C80" s="165"/>
      <c r="D80" s="165"/>
      <c r="E80" s="129"/>
      <c r="F80" s="129"/>
      <c r="G80" s="129"/>
      <c r="H80" s="129"/>
      <c r="I80" s="129"/>
      <c r="J80" s="129"/>
      <c r="K80" s="165"/>
      <c r="L80" s="165"/>
      <c r="M80" s="129"/>
      <c r="N80" s="129"/>
      <c r="O80" s="129"/>
      <c r="P80" s="129"/>
      <c r="Q80" s="129"/>
      <c r="R80" s="129"/>
      <c r="S80" s="165"/>
      <c r="T80" s="165"/>
      <c r="U80" s="129"/>
      <c r="V80" s="129"/>
      <c r="W80" s="129"/>
      <c r="X80" s="129"/>
      <c r="Y80" s="129"/>
      <c r="Z80" s="129"/>
      <c r="AA80" s="130"/>
      <c r="AB80" s="130"/>
      <c r="AC80" s="130"/>
      <c r="AD80" s="130"/>
      <c r="AE80" s="130"/>
      <c r="AF80" s="130"/>
      <c r="AG80" s="130"/>
      <c r="AH80" s="130"/>
      <c r="AI80" s="130"/>
    </row>
    <row r="81" spans="1:35" s="5" customFormat="1" x14ac:dyDescent="0.2">
      <c r="A81" s="133">
        <v>3223</v>
      </c>
      <c r="B81" s="134" t="s">
        <v>170</v>
      </c>
      <c r="C81" s="127"/>
      <c r="D81" s="127"/>
      <c r="E81" s="129"/>
      <c r="F81" s="129"/>
      <c r="G81" s="129"/>
      <c r="H81" s="129"/>
      <c r="I81" s="129"/>
      <c r="J81" s="129"/>
      <c r="K81" s="127"/>
      <c r="L81" s="127"/>
      <c r="M81" s="129"/>
      <c r="N81" s="129"/>
      <c r="O81" s="129"/>
      <c r="P81" s="129"/>
      <c r="Q81" s="129"/>
      <c r="R81" s="129"/>
      <c r="S81" s="127"/>
      <c r="T81" s="127"/>
      <c r="U81" s="129"/>
      <c r="V81" s="129"/>
      <c r="W81" s="129"/>
      <c r="X81" s="129"/>
      <c r="Y81" s="129"/>
      <c r="Z81" s="129"/>
      <c r="AA81" s="130"/>
      <c r="AB81" s="130"/>
      <c r="AC81" s="130"/>
      <c r="AD81" s="130"/>
      <c r="AE81" s="130"/>
      <c r="AF81" s="130"/>
      <c r="AG81" s="130"/>
      <c r="AH81" s="130"/>
      <c r="AI81" s="130"/>
    </row>
    <row r="82" spans="1:35" s="5" customFormat="1" ht="24" x14ac:dyDescent="0.2">
      <c r="A82" s="133">
        <v>3224</v>
      </c>
      <c r="B82" s="134" t="s">
        <v>171</v>
      </c>
      <c r="C82" s="127"/>
      <c r="D82" s="127"/>
      <c r="E82" s="129"/>
      <c r="F82" s="129"/>
      <c r="G82" s="129"/>
      <c r="H82" s="129"/>
      <c r="I82" s="129"/>
      <c r="J82" s="129"/>
      <c r="K82" s="127"/>
      <c r="L82" s="127"/>
      <c r="M82" s="129"/>
      <c r="N82" s="129"/>
      <c r="O82" s="129"/>
      <c r="P82" s="129"/>
      <c r="Q82" s="129"/>
      <c r="R82" s="129"/>
      <c r="S82" s="127"/>
      <c r="T82" s="127"/>
      <c r="U82" s="129"/>
      <c r="V82" s="129"/>
      <c r="W82" s="129"/>
      <c r="X82" s="129"/>
      <c r="Y82" s="129"/>
      <c r="Z82" s="129"/>
      <c r="AA82" s="130"/>
      <c r="AB82" s="130"/>
      <c r="AC82" s="130"/>
      <c r="AD82" s="130"/>
      <c r="AE82" s="130"/>
      <c r="AF82" s="130"/>
      <c r="AG82" s="130"/>
      <c r="AH82" s="130"/>
      <c r="AI82" s="130"/>
    </row>
    <row r="83" spans="1:35" s="121" customFormat="1" x14ac:dyDescent="0.2">
      <c r="A83" s="133">
        <v>3225</v>
      </c>
      <c r="B83" s="134" t="s">
        <v>172</v>
      </c>
      <c r="C83" s="127"/>
      <c r="D83" s="127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8"/>
      <c r="AB83" s="128"/>
      <c r="AC83" s="128"/>
      <c r="AD83" s="128"/>
      <c r="AE83" s="128"/>
      <c r="AF83" s="128"/>
      <c r="AG83" s="128"/>
      <c r="AH83" s="128"/>
      <c r="AI83" s="128"/>
    </row>
    <row r="84" spans="1:35" s="121" customFormat="1" x14ac:dyDescent="0.2">
      <c r="A84" s="133">
        <v>3226</v>
      </c>
      <c r="B84" s="134" t="s">
        <v>173</v>
      </c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8"/>
      <c r="AB84" s="128"/>
      <c r="AC84" s="128"/>
      <c r="AD84" s="128"/>
      <c r="AE84" s="128"/>
      <c r="AF84" s="128"/>
      <c r="AG84" s="128"/>
      <c r="AH84" s="128"/>
      <c r="AI84" s="128"/>
    </row>
    <row r="85" spans="1:35" s="121" customFormat="1" x14ac:dyDescent="0.2">
      <c r="A85" s="133">
        <v>3227</v>
      </c>
      <c r="B85" s="134" t="s">
        <v>174</v>
      </c>
      <c r="C85" s="127"/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8"/>
      <c r="AB85" s="128"/>
      <c r="AC85" s="128"/>
      <c r="AD85" s="128"/>
      <c r="AE85" s="128"/>
      <c r="AF85" s="128"/>
      <c r="AG85" s="128"/>
      <c r="AH85" s="128"/>
      <c r="AI85" s="128"/>
    </row>
    <row r="86" spans="1:35" s="5" customFormat="1" x14ac:dyDescent="0.2">
      <c r="A86" s="133">
        <v>3231</v>
      </c>
      <c r="B86" s="134" t="s">
        <v>175</v>
      </c>
      <c r="C86" s="127"/>
      <c r="D86" s="127"/>
      <c r="E86" s="129"/>
      <c r="F86" s="129"/>
      <c r="G86" s="129"/>
      <c r="H86" s="129"/>
      <c r="I86" s="129"/>
      <c r="J86" s="129"/>
      <c r="K86" s="127"/>
      <c r="L86" s="127"/>
      <c r="M86" s="129"/>
      <c r="N86" s="129"/>
      <c r="O86" s="129"/>
      <c r="P86" s="129"/>
      <c r="Q86" s="129"/>
      <c r="R86" s="129"/>
      <c r="S86" s="127"/>
      <c r="T86" s="127"/>
      <c r="U86" s="129"/>
      <c r="V86" s="129"/>
      <c r="W86" s="129"/>
      <c r="X86" s="129"/>
      <c r="Y86" s="129"/>
      <c r="Z86" s="129"/>
      <c r="AA86" s="130"/>
      <c r="AB86" s="130"/>
      <c r="AC86" s="130"/>
      <c r="AD86" s="130"/>
      <c r="AE86" s="130"/>
      <c r="AF86" s="130"/>
      <c r="AG86" s="130"/>
      <c r="AH86" s="130"/>
      <c r="AI86" s="130"/>
    </row>
    <row r="87" spans="1:35" s="5" customFormat="1" x14ac:dyDescent="0.2">
      <c r="A87" s="133">
        <v>3232</v>
      </c>
      <c r="B87" s="134" t="s">
        <v>176</v>
      </c>
      <c r="C87" s="127"/>
      <c r="D87" s="127"/>
      <c r="E87" s="129"/>
      <c r="F87" s="129"/>
      <c r="G87" s="129"/>
      <c r="H87" s="129"/>
      <c r="I87" s="129"/>
      <c r="J87" s="129"/>
      <c r="K87" s="127"/>
      <c r="L87" s="127"/>
      <c r="M87" s="129"/>
      <c r="N87" s="129"/>
      <c r="O87" s="129"/>
      <c r="P87" s="129"/>
      <c r="Q87" s="129"/>
      <c r="R87" s="129"/>
      <c r="S87" s="127"/>
      <c r="T87" s="127"/>
      <c r="U87" s="129"/>
      <c r="V87" s="129"/>
      <c r="W87" s="129"/>
      <c r="X87" s="129"/>
      <c r="Y87" s="129"/>
      <c r="Z87" s="129"/>
      <c r="AA87" s="130"/>
      <c r="AB87" s="130"/>
      <c r="AC87" s="130"/>
      <c r="AD87" s="130"/>
      <c r="AE87" s="130"/>
      <c r="AF87" s="130"/>
      <c r="AG87" s="130"/>
      <c r="AH87" s="130"/>
      <c r="AI87" s="130"/>
    </row>
    <row r="88" spans="1:35" s="5" customFormat="1" x14ac:dyDescent="0.2">
      <c r="A88" s="133">
        <v>3233</v>
      </c>
      <c r="B88" s="134" t="s">
        <v>177</v>
      </c>
      <c r="C88" s="165"/>
      <c r="D88" s="165"/>
      <c r="E88" s="129"/>
      <c r="F88" s="129"/>
      <c r="G88" s="129"/>
      <c r="H88" s="129"/>
      <c r="I88" s="129"/>
      <c r="J88" s="129"/>
      <c r="K88" s="165"/>
      <c r="L88" s="165"/>
      <c r="M88" s="129"/>
      <c r="N88" s="129"/>
      <c r="O88" s="129"/>
      <c r="P88" s="129"/>
      <c r="Q88" s="129"/>
      <c r="R88" s="129"/>
      <c r="S88" s="165"/>
      <c r="T88" s="165"/>
      <c r="U88" s="129"/>
      <c r="V88" s="129"/>
      <c r="W88" s="129"/>
      <c r="X88" s="129"/>
      <c r="Y88" s="129"/>
      <c r="Z88" s="129"/>
      <c r="AA88" s="130"/>
      <c r="AB88" s="130"/>
      <c r="AC88" s="130"/>
      <c r="AD88" s="130"/>
      <c r="AE88" s="130"/>
      <c r="AF88" s="130"/>
      <c r="AG88" s="130"/>
      <c r="AH88" s="130"/>
      <c r="AI88" s="130"/>
    </row>
    <row r="89" spans="1:35" s="5" customFormat="1" x14ac:dyDescent="0.2">
      <c r="A89" s="133">
        <v>3234</v>
      </c>
      <c r="B89" s="134" t="s">
        <v>178</v>
      </c>
      <c r="C89" s="165"/>
      <c r="D89" s="165"/>
      <c r="E89" s="129"/>
      <c r="F89" s="129"/>
      <c r="G89" s="129"/>
      <c r="H89" s="129"/>
      <c r="I89" s="129"/>
      <c r="J89" s="129"/>
      <c r="K89" s="165"/>
      <c r="L89" s="165"/>
      <c r="M89" s="129"/>
      <c r="N89" s="129"/>
      <c r="O89" s="129"/>
      <c r="P89" s="129"/>
      <c r="Q89" s="129"/>
      <c r="R89" s="129"/>
      <c r="S89" s="165"/>
      <c r="T89" s="165"/>
      <c r="U89" s="129"/>
      <c r="V89" s="129"/>
      <c r="W89" s="129"/>
      <c r="X89" s="129"/>
      <c r="Y89" s="129"/>
      <c r="Z89" s="129"/>
      <c r="AA89" s="130"/>
      <c r="AB89" s="130"/>
      <c r="AC89" s="130"/>
      <c r="AD89" s="130"/>
      <c r="AE89" s="130"/>
      <c r="AF89" s="130"/>
      <c r="AG89" s="130"/>
      <c r="AH89" s="130"/>
      <c r="AI89" s="130"/>
    </row>
    <row r="90" spans="1:35" s="5" customFormat="1" x14ac:dyDescent="0.2">
      <c r="A90" s="133">
        <v>3235</v>
      </c>
      <c r="B90" s="134" t="s">
        <v>179</v>
      </c>
      <c r="C90" s="165"/>
      <c r="D90" s="165"/>
      <c r="E90" s="129"/>
      <c r="F90" s="129"/>
      <c r="G90" s="129"/>
      <c r="H90" s="129"/>
      <c r="I90" s="129"/>
      <c r="J90" s="129"/>
      <c r="K90" s="165"/>
      <c r="L90" s="165"/>
      <c r="M90" s="129"/>
      <c r="N90" s="129"/>
      <c r="O90" s="129"/>
      <c r="P90" s="129"/>
      <c r="Q90" s="129"/>
      <c r="R90" s="129"/>
      <c r="S90" s="165"/>
      <c r="T90" s="165"/>
      <c r="U90" s="129"/>
      <c r="V90" s="129"/>
      <c r="W90" s="129"/>
      <c r="X90" s="129"/>
      <c r="Y90" s="129"/>
      <c r="Z90" s="129"/>
      <c r="AA90" s="130"/>
      <c r="AB90" s="130"/>
      <c r="AC90" s="130"/>
      <c r="AD90" s="130"/>
      <c r="AE90" s="130"/>
      <c r="AF90" s="130"/>
      <c r="AG90" s="130"/>
      <c r="AH90" s="130"/>
      <c r="AI90" s="130"/>
    </row>
    <row r="91" spans="1:35" s="5" customFormat="1" x14ac:dyDescent="0.2">
      <c r="A91" s="133">
        <v>3236</v>
      </c>
      <c r="B91" s="134" t="s">
        <v>180</v>
      </c>
      <c r="C91" s="165"/>
      <c r="D91" s="165"/>
      <c r="E91" s="129"/>
      <c r="F91" s="129"/>
      <c r="G91" s="129"/>
      <c r="H91" s="129"/>
      <c r="I91" s="129"/>
      <c r="J91" s="129"/>
      <c r="K91" s="165"/>
      <c r="L91" s="165"/>
      <c r="M91" s="129"/>
      <c r="N91" s="129"/>
      <c r="O91" s="129"/>
      <c r="P91" s="129"/>
      <c r="Q91" s="129"/>
      <c r="R91" s="129"/>
      <c r="S91" s="165"/>
      <c r="T91" s="165"/>
      <c r="U91" s="129"/>
      <c r="V91" s="129"/>
      <c r="W91" s="129"/>
      <c r="X91" s="129"/>
      <c r="Y91" s="129"/>
      <c r="Z91" s="129"/>
      <c r="AA91" s="130"/>
      <c r="AB91" s="130"/>
      <c r="AC91" s="130"/>
      <c r="AD91" s="130"/>
      <c r="AE91" s="130"/>
      <c r="AF91" s="130"/>
      <c r="AG91" s="130"/>
      <c r="AH91" s="130"/>
      <c r="AI91" s="130"/>
    </row>
    <row r="92" spans="1:35" s="5" customFormat="1" x14ac:dyDescent="0.2">
      <c r="A92" s="133">
        <v>3237</v>
      </c>
      <c r="B92" s="134" t="s">
        <v>181</v>
      </c>
      <c r="C92" s="165"/>
      <c r="D92" s="165"/>
      <c r="E92" s="129"/>
      <c r="F92" s="129"/>
      <c r="G92" s="129"/>
      <c r="H92" s="129"/>
      <c r="I92" s="129"/>
      <c r="J92" s="129"/>
      <c r="K92" s="165"/>
      <c r="L92" s="165"/>
      <c r="M92" s="129"/>
      <c r="N92" s="129"/>
      <c r="O92" s="129"/>
      <c r="P92" s="129"/>
      <c r="Q92" s="129"/>
      <c r="R92" s="129"/>
      <c r="S92" s="165"/>
      <c r="T92" s="165"/>
      <c r="U92" s="129"/>
      <c r="V92" s="129"/>
      <c r="W92" s="129"/>
      <c r="X92" s="129"/>
      <c r="Y92" s="129"/>
      <c r="Z92" s="129"/>
      <c r="AA92" s="130"/>
      <c r="AB92" s="130"/>
      <c r="AC92" s="130"/>
      <c r="AD92" s="130"/>
      <c r="AE92" s="130"/>
      <c r="AF92" s="130"/>
      <c r="AG92" s="130"/>
      <c r="AH92" s="130"/>
      <c r="AI92" s="130"/>
    </row>
    <row r="93" spans="1:35" s="5" customFormat="1" x14ac:dyDescent="0.2">
      <c r="A93" s="133">
        <v>3238</v>
      </c>
      <c r="B93" s="134" t="s">
        <v>182</v>
      </c>
      <c r="C93" s="165">
        <v>2000</v>
      </c>
      <c r="D93" s="165">
        <v>2000</v>
      </c>
      <c r="E93" s="129"/>
      <c r="F93" s="129"/>
      <c r="G93" s="129"/>
      <c r="H93" s="129"/>
      <c r="I93" s="129"/>
      <c r="J93" s="129"/>
      <c r="K93" s="165">
        <v>2000</v>
      </c>
      <c r="L93" s="165">
        <v>2000</v>
      </c>
      <c r="M93" s="129"/>
      <c r="N93" s="129"/>
      <c r="O93" s="129"/>
      <c r="P93" s="129"/>
      <c r="Q93" s="129"/>
      <c r="R93" s="129"/>
      <c r="S93" s="165">
        <v>2000</v>
      </c>
      <c r="T93" s="165">
        <v>2000</v>
      </c>
      <c r="U93" s="129"/>
      <c r="V93" s="129"/>
      <c r="W93" s="129"/>
      <c r="X93" s="129"/>
      <c r="Y93" s="129"/>
      <c r="Z93" s="129"/>
      <c r="AA93" s="130"/>
      <c r="AB93" s="130"/>
      <c r="AC93" s="130"/>
      <c r="AD93" s="130"/>
      <c r="AE93" s="130"/>
      <c r="AF93" s="130"/>
      <c r="AG93" s="130"/>
      <c r="AH93" s="130"/>
      <c r="AI93" s="130"/>
    </row>
    <row r="94" spans="1:35" s="121" customFormat="1" x14ac:dyDescent="0.2">
      <c r="A94" s="133">
        <v>3239</v>
      </c>
      <c r="B94" s="134" t="s">
        <v>183</v>
      </c>
      <c r="C94" s="165">
        <v>1500</v>
      </c>
      <c r="D94" s="165">
        <v>1500</v>
      </c>
      <c r="E94" s="127"/>
      <c r="F94" s="127"/>
      <c r="G94" s="127"/>
      <c r="H94" s="127"/>
      <c r="I94" s="127"/>
      <c r="J94" s="127"/>
      <c r="K94" s="165">
        <v>1500</v>
      </c>
      <c r="L94" s="165">
        <v>1500</v>
      </c>
      <c r="M94" s="127"/>
      <c r="N94" s="127"/>
      <c r="O94" s="127"/>
      <c r="P94" s="127"/>
      <c r="Q94" s="127"/>
      <c r="R94" s="127"/>
      <c r="S94" s="165">
        <v>1500</v>
      </c>
      <c r="T94" s="165">
        <v>1500</v>
      </c>
      <c r="U94" s="127"/>
      <c r="V94" s="127"/>
      <c r="W94" s="127"/>
      <c r="X94" s="127"/>
      <c r="Y94" s="127"/>
      <c r="Z94" s="127"/>
      <c r="AA94" s="128"/>
      <c r="AB94" s="128"/>
      <c r="AC94" s="128"/>
      <c r="AD94" s="128"/>
      <c r="AE94" s="128"/>
      <c r="AF94" s="128"/>
      <c r="AG94" s="128"/>
      <c r="AH94" s="128"/>
      <c r="AI94" s="128"/>
    </row>
    <row r="95" spans="1:35" s="5" customFormat="1" ht="24" x14ac:dyDescent="0.2">
      <c r="A95" s="133">
        <v>3241</v>
      </c>
      <c r="B95" s="134" t="s">
        <v>50</v>
      </c>
      <c r="C95" s="165"/>
      <c r="D95" s="165"/>
      <c r="E95" s="129"/>
      <c r="F95" s="129"/>
      <c r="G95" s="129"/>
      <c r="H95" s="129"/>
      <c r="I95" s="129"/>
      <c r="J95" s="129"/>
      <c r="K95" s="165"/>
      <c r="L95" s="165"/>
      <c r="M95" s="129"/>
      <c r="N95" s="129"/>
      <c r="O95" s="129"/>
      <c r="P95" s="129"/>
      <c r="Q95" s="129"/>
      <c r="R95" s="129"/>
      <c r="S95" s="165"/>
      <c r="T95" s="165"/>
      <c r="U95" s="129"/>
      <c r="V95" s="129"/>
      <c r="W95" s="129"/>
      <c r="X95" s="129"/>
      <c r="Y95" s="129"/>
      <c r="Z95" s="129"/>
      <c r="AA95" s="130"/>
      <c r="AB95" s="130"/>
      <c r="AC95" s="130"/>
      <c r="AD95" s="130"/>
      <c r="AE95" s="130"/>
      <c r="AF95" s="130"/>
      <c r="AG95" s="130"/>
      <c r="AH95" s="130"/>
      <c r="AI95" s="130"/>
    </row>
    <row r="96" spans="1:35" s="5" customFormat="1" x14ac:dyDescent="0.2">
      <c r="A96" s="133">
        <v>3291</v>
      </c>
      <c r="B96" s="135" t="s">
        <v>184</v>
      </c>
      <c r="C96" s="165"/>
      <c r="D96" s="165"/>
      <c r="E96" s="129"/>
      <c r="F96" s="129"/>
      <c r="G96" s="129"/>
      <c r="H96" s="129"/>
      <c r="I96" s="129"/>
      <c r="J96" s="129"/>
      <c r="K96" s="165"/>
      <c r="L96" s="165"/>
      <c r="M96" s="129"/>
      <c r="N96" s="129"/>
      <c r="O96" s="129"/>
      <c r="P96" s="129"/>
      <c r="Q96" s="129"/>
      <c r="R96" s="129"/>
      <c r="S96" s="165"/>
      <c r="T96" s="165"/>
      <c r="U96" s="129"/>
      <c r="V96" s="129"/>
      <c r="W96" s="129"/>
      <c r="X96" s="129"/>
      <c r="Y96" s="129"/>
      <c r="Z96" s="129"/>
      <c r="AA96" s="130"/>
      <c r="AB96" s="130"/>
      <c r="AC96" s="130"/>
      <c r="AD96" s="130"/>
      <c r="AE96" s="130"/>
      <c r="AF96" s="130"/>
      <c r="AG96" s="130"/>
      <c r="AH96" s="130"/>
      <c r="AI96" s="130"/>
    </row>
    <row r="97" spans="1:35" s="5" customFormat="1" x14ac:dyDescent="0.2">
      <c r="A97" s="133">
        <v>3292</v>
      </c>
      <c r="B97" s="134" t="s">
        <v>185</v>
      </c>
      <c r="C97" s="165"/>
      <c r="D97" s="165"/>
      <c r="E97" s="129"/>
      <c r="F97" s="129"/>
      <c r="G97" s="129"/>
      <c r="H97" s="129"/>
      <c r="I97" s="129"/>
      <c r="J97" s="129"/>
      <c r="K97" s="165"/>
      <c r="L97" s="165"/>
      <c r="M97" s="129"/>
      <c r="N97" s="129"/>
      <c r="O97" s="129"/>
      <c r="P97" s="129"/>
      <c r="Q97" s="129"/>
      <c r="R97" s="129"/>
      <c r="S97" s="165"/>
      <c r="T97" s="165"/>
      <c r="U97" s="129"/>
      <c r="V97" s="129"/>
      <c r="W97" s="129"/>
      <c r="X97" s="129"/>
      <c r="Y97" s="129"/>
      <c r="Z97" s="129"/>
      <c r="AA97" s="130"/>
      <c r="AB97" s="130"/>
      <c r="AC97" s="130"/>
      <c r="AD97" s="130"/>
      <c r="AE97" s="130"/>
      <c r="AF97" s="130"/>
      <c r="AG97" s="130"/>
      <c r="AH97" s="130"/>
      <c r="AI97" s="130"/>
    </row>
    <row r="98" spans="1:35" s="5" customFormat="1" x14ac:dyDescent="0.2">
      <c r="A98" s="133">
        <v>3293</v>
      </c>
      <c r="B98" s="134" t="s">
        <v>186</v>
      </c>
      <c r="C98" s="165"/>
      <c r="D98" s="165"/>
      <c r="E98" s="129"/>
      <c r="F98" s="129"/>
      <c r="G98" s="129"/>
      <c r="H98" s="129"/>
      <c r="I98" s="129"/>
      <c r="J98" s="129"/>
      <c r="K98" s="165"/>
      <c r="L98" s="165"/>
      <c r="M98" s="129"/>
      <c r="N98" s="129"/>
      <c r="O98" s="129"/>
      <c r="P98" s="129"/>
      <c r="Q98" s="129"/>
      <c r="R98" s="129"/>
      <c r="S98" s="165"/>
      <c r="T98" s="165"/>
      <c r="U98" s="129"/>
      <c r="V98" s="129"/>
      <c r="W98" s="129"/>
      <c r="X98" s="129"/>
      <c r="Y98" s="129"/>
      <c r="Z98" s="129"/>
      <c r="AA98" s="130"/>
      <c r="AB98" s="130"/>
      <c r="AC98" s="130"/>
      <c r="AD98" s="130"/>
      <c r="AE98" s="130"/>
      <c r="AF98" s="130"/>
      <c r="AG98" s="130"/>
      <c r="AH98" s="130"/>
      <c r="AI98" s="130"/>
    </row>
    <row r="99" spans="1:35" s="5" customFormat="1" x14ac:dyDescent="0.2">
      <c r="A99" s="133">
        <v>3294</v>
      </c>
      <c r="B99" s="134" t="s">
        <v>187</v>
      </c>
      <c r="C99" s="127"/>
      <c r="D99" s="127"/>
      <c r="E99" s="129"/>
      <c r="F99" s="129"/>
      <c r="G99" s="129"/>
      <c r="H99" s="129"/>
      <c r="I99" s="129"/>
      <c r="J99" s="129"/>
      <c r="K99" s="127"/>
      <c r="L99" s="127"/>
      <c r="M99" s="129"/>
      <c r="N99" s="129"/>
      <c r="O99" s="129"/>
      <c r="P99" s="129"/>
      <c r="Q99" s="129"/>
      <c r="R99" s="129"/>
      <c r="S99" s="127"/>
      <c r="T99" s="127"/>
      <c r="U99" s="129"/>
      <c r="V99" s="129"/>
      <c r="W99" s="129"/>
      <c r="X99" s="129"/>
      <c r="Y99" s="129"/>
      <c r="Z99" s="129"/>
      <c r="AA99" s="130"/>
      <c r="AB99" s="130"/>
      <c r="AC99" s="130"/>
      <c r="AD99" s="130"/>
      <c r="AE99" s="130"/>
      <c r="AF99" s="130"/>
      <c r="AG99" s="130"/>
      <c r="AH99" s="130"/>
      <c r="AI99" s="130"/>
    </row>
    <row r="100" spans="1:35" s="5" customFormat="1" x14ac:dyDescent="0.2">
      <c r="A100" s="133">
        <v>3295</v>
      </c>
      <c r="B100" s="134" t="s">
        <v>188</v>
      </c>
      <c r="C100" s="127"/>
      <c r="D100" s="127"/>
      <c r="E100" s="129"/>
      <c r="F100" s="129"/>
      <c r="G100" s="129"/>
      <c r="H100" s="129"/>
      <c r="I100" s="129"/>
      <c r="J100" s="129"/>
      <c r="K100" s="127"/>
      <c r="L100" s="127"/>
      <c r="M100" s="129"/>
      <c r="N100" s="129"/>
      <c r="O100" s="129"/>
      <c r="P100" s="129"/>
      <c r="Q100" s="129"/>
      <c r="R100" s="129"/>
      <c r="S100" s="127"/>
      <c r="T100" s="127"/>
      <c r="U100" s="129"/>
      <c r="V100" s="129"/>
      <c r="W100" s="129"/>
      <c r="X100" s="129"/>
      <c r="Y100" s="129"/>
      <c r="Z100" s="129"/>
      <c r="AA100" s="130"/>
      <c r="AB100" s="130"/>
      <c r="AC100" s="130"/>
      <c r="AD100" s="130"/>
      <c r="AE100" s="130"/>
      <c r="AF100" s="130"/>
      <c r="AG100" s="130"/>
      <c r="AH100" s="130"/>
      <c r="AI100" s="130"/>
    </row>
    <row r="101" spans="1:35" s="5" customFormat="1" x14ac:dyDescent="0.2">
      <c r="A101" s="133">
        <v>3299</v>
      </c>
      <c r="B101" s="134" t="s">
        <v>189</v>
      </c>
      <c r="C101" s="127"/>
      <c r="D101" s="127"/>
      <c r="E101" s="129"/>
      <c r="F101" s="129"/>
      <c r="G101" s="129"/>
      <c r="H101" s="129"/>
      <c r="I101" s="129"/>
      <c r="J101" s="129"/>
      <c r="K101" s="127"/>
      <c r="L101" s="127"/>
      <c r="M101" s="129"/>
      <c r="N101" s="129"/>
      <c r="O101" s="129"/>
      <c r="P101" s="129"/>
      <c r="Q101" s="129"/>
      <c r="R101" s="129"/>
      <c r="S101" s="127"/>
      <c r="T101" s="127"/>
      <c r="U101" s="129"/>
      <c r="V101" s="129"/>
      <c r="W101" s="129"/>
      <c r="X101" s="129"/>
      <c r="Y101" s="129"/>
      <c r="Z101" s="129"/>
      <c r="AA101" s="130"/>
      <c r="AB101" s="130"/>
      <c r="AC101" s="130"/>
      <c r="AD101" s="130"/>
      <c r="AE101" s="130"/>
      <c r="AF101" s="130"/>
      <c r="AG101" s="130"/>
      <c r="AH101" s="130"/>
      <c r="AI101" s="130"/>
    </row>
    <row r="102" spans="1:35" s="5" customFormat="1" x14ac:dyDescent="0.2">
      <c r="A102" s="167">
        <v>34</v>
      </c>
      <c r="B102" s="170" t="s">
        <v>53</v>
      </c>
      <c r="C102" s="127"/>
      <c r="D102" s="127"/>
      <c r="E102" s="129"/>
      <c r="F102" s="129"/>
      <c r="G102" s="129"/>
      <c r="H102" s="129"/>
      <c r="I102" s="129"/>
      <c r="J102" s="129"/>
      <c r="K102" s="127"/>
      <c r="L102" s="127"/>
      <c r="M102" s="129"/>
      <c r="N102" s="129"/>
      <c r="O102" s="129"/>
      <c r="P102" s="129"/>
      <c r="Q102" s="129"/>
      <c r="R102" s="129"/>
      <c r="S102" s="127"/>
      <c r="T102" s="127"/>
      <c r="U102" s="129"/>
      <c r="V102" s="129"/>
      <c r="W102" s="129"/>
      <c r="X102" s="129"/>
      <c r="Y102" s="129"/>
      <c r="Z102" s="129"/>
      <c r="AA102" s="130"/>
      <c r="AB102" s="130"/>
      <c r="AC102" s="130"/>
      <c r="AD102" s="130"/>
      <c r="AE102" s="130"/>
      <c r="AF102" s="130"/>
      <c r="AG102" s="130"/>
      <c r="AH102" s="130"/>
      <c r="AI102" s="130"/>
    </row>
    <row r="103" spans="1:35" s="5" customFormat="1" x14ac:dyDescent="0.2">
      <c r="A103" s="133">
        <v>3431</v>
      </c>
      <c r="B103" s="135" t="s">
        <v>190</v>
      </c>
      <c r="C103" s="127"/>
      <c r="D103" s="127"/>
      <c r="E103" s="129"/>
      <c r="F103" s="129"/>
      <c r="G103" s="129"/>
      <c r="H103" s="129"/>
      <c r="I103" s="129"/>
      <c r="J103" s="129"/>
      <c r="K103" s="127"/>
      <c r="L103" s="127"/>
      <c r="M103" s="129"/>
      <c r="N103" s="129"/>
      <c r="O103" s="129"/>
      <c r="P103" s="129"/>
      <c r="Q103" s="129"/>
      <c r="R103" s="129"/>
      <c r="S103" s="127"/>
      <c r="T103" s="127"/>
      <c r="U103" s="129"/>
      <c r="V103" s="129"/>
      <c r="W103" s="129"/>
      <c r="X103" s="129"/>
      <c r="Y103" s="129"/>
      <c r="Z103" s="129"/>
      <c r="AA103" s="130"/>
      <c r="AB103" s="130"/>
      <c r="AC103" s="130"/>
      <c r="AD103" s="130"/>
      <c r="AE103" s="130"/>
      <c r="AF103" s="130"/>
      <c r="AG103" s="130"/>
      <c r="AH103" s="130"/>
      <c r="AI103" s="130"/>
    </row>
    <row r="104" spans="1:35" s="5" customFormat="1" ht="24" x14ac:dyDescent="0.2">
      <c r="A104" s="133">
        <v>3432</v>
      </c>
      <c r="B104" s="134" t="s">
        <v>191</v>
      </c>
      <c r="C104" s="127"/>
      <c r="D104" s="127"/>
      <c r="E104" s="129"/>
      <c r="F104" s="129"/>
      <c r="G104" s="129"/>
      <c r="H104" s="129"/>
      <c r="I104" s="129"/>
      <c r="J104" s="129"/>
      <c r="K104" s="127"/>
      <c r="L104" s="127"/>
      <c r="M104" s="129"/>
      <c r="N104" s="129"/>
      <c r="O104" s="129"/>
      <c r="P104" s="129"/>
      <c r="Q104" s="129"/>
      <c r="R104" s="129"/>
      <c r="S104" s="127"/>
      <c r="T104" s="127"/>
      <c r="U104" s="129"/>
      <c r="V104" s="129"/>
      <c r="W104" s="129"/>
      <c r="X104" s="129"/>
      <c r="Y104" s="129"/>
      <c r="Z104" s="129"/>
      <c r="AA104" s="130"/>
      <c r="AB104" s="130"/>
      <c r="AC104" s="130"/>
      <c r="AD104" s="130"/>
      <c r="AE104" s="130"/>
      <c r="AF104" s="130"/>
      <c r="AG104" s="130"/>
      <c r="AH104" s="130"/>
      <c r="AI104" s="130"/>
    </row>
    <row r="105" spans="1:35" s="5" customFormat="1" x14ac:dyDescent="0.2">
      <c r="A105" s="133">
        <v>3433</v>
      </c>
      <c r="B105" s="134" t="s">
        <v>192</v>
      </c>
      <c r="C105" s="175"/>
      <c r="D105" s="175"/>
      <c r="E105" s="129"/>
      <c r="F105" s="129"/>
      <c r="G105" s="129"/>
      <c r="H105" s="129"/>
      <c r="I105" s="129"/>
      <c r="J105" s="129"/>
      <c r="K105" s="175"/>
      <c r="L105" s="175"/>
      <c r="M105" s="129"/>
      <c r="N105" s="129"/>
      <c r="O105" s="129"/>
      <c r="P105" s="129"/>
      <c r="Q105" s="129"/>
      <c r="R105" s="129"/>
      <c r="S105" s="175"/>
      <c r="T105" s="175"/>
      <c r="U105" s="129"/>
      <c r="V105" s="129"/>
      <c r="W105" s="129"/>
      <c r="X105" s="129"/>
      <c r="Y105" s="129"/>
      <c r="Z105" s="129"/>
      <c r="AA105" s="130"/>
      <c r="AB105" s="130"/>
      <c r="AC105" s="130"/>
      <c r="AD105" s="130"/>
      <c r="AE105" s="130"/>
      <c r="AF105" s="130"/>
      <c r="AG105" s="130"/>
      <c r="AH105" s="130"/>
      <c r="AI105" s="130"/>
    </row>
    <row r="106" spans="1:35" s="5" customFormat="1" ht="24" x14ac:dyDescent="0.2">
      <c r="A106" s="167">
        <v>42</v>
      </c>
      <c r="B106" s="170" t="s">
        <v>71</v>
      </c>
      <c r="C106" s="174">
        <f>C107</f>
        <v>8500</v>
      </c>
      <c r="D106" s="174">
        <f>D107</f>
        <v>8500</v>
      </c>
      <c r="E106" s="129"/>
      <c r="F106" s="129"/>
      <c r="G106" s="129"/>
      <c r="H106" s="129"/>
      <c r="I106" s="129"/>
      <c r="J106" s="129"/>
      <c r="K106" s="174">
        <f>K107</f>
        <v>8500</v>
      </c>
      <c r="L106" s="174">
        <f>L107</f>
        <v>8500</v>
      </c>
      <c r="M106" s="129"/>
      <c r="N106" s="129"/>
      <c r="O106" s="129"/>
      <c r="P106" s="129"/>
      <c r="Q106" s="129"/>
      <c r="R106" s="129"/>
      <c r="S106" s="174">
        <f>S107</f>
        <v>8500</v>
      </c>
      <c r="T106" s="174">
        <f>T107</f>
        <v>8500</v>
      </c>
      <c r="U106" s="129"/>
      <c r="V106" s="129"/>
      <c r="W106" s="129"/>
      <c r="X106" s="129"/>
      <c r="Y106" s="129"/>
      <c r="Z106" s="129"/>
      <c r="AA106" s="130"/>
      <c r="AB106" s="130"/>
      <c r="AC106" s="130"/>
      <c r="AD106" s="130"/>
      <c r="AE106" s="130"/>
      <c r="AF106" s="130"/>
      <c r="AG106" s="130"/>
      <c r="AH106" s="130"/>
      <c r="AI106" s="130"/>
    </row>
    <row r="107" spans="1:35" s="5" customFormat="1" x14ac:dyDescent="0.2">
      <c r="A107" s="167">
        <v>422</v>
      </c>
      <c r="B107" s="170" t="s">
        <v>223</v>
      </c>
      <c r="C107" s="174">
        <f>SUM(C108:C115)</f>
        <v>8500</v>
      </c>
      <c r="D107" s="174">
        <f>SUM(D108:D115)</f>
        <v>8500</v>
      </c>
      <c r="E107" s="129"/>
      <c r="F107" s="129"/>
      <c r="G107" s="129"/>
      <c r="H107" s="129"/>
      <c r="I107" s="129"/>
      <c r="J107" s="129"/>
      <c r="K107" s="174">
        <f>SUM(K108:K115)</f>
        <v>8500</v>
      </c>
      <c r="L107" s="174">
        <f>SUM(L108:L115)</f>
        <v>8500</v>
      </c>
      <c r="M107" s="129"/>
      <c r="N107" s="129"/>
      <c r="O107" s="129"/>
      <c r="P107" s="129"/>
      <c r="Q107" s="129"/>
      <c r="R107" s="129"/>
      <c r="S107" s="174">
        <f>SUM(S108:S115)</f>
        <v>8500</v>
      </c>
      <c r="T107" s="174">
        <f>SUM(T108:T115)</f>
        <v>8500</v>
      </c>
      <c r="U107" s="129"/>
      <c r="V107" s="129"/>
      <c r="W107" s="129"/>
      <c r="X107" s="129"/>
      <c r="Y107" s="129"/>
      <c r="Z107" s="129"/>
      <c r="AA107" s="130"/>
      <c r="AB107" s="130"/>
      <c r="AC107" s="130"/>
      <c r="AD107" s="130"/>
      <c r="AE107" s="130"/>
      <c r="AF107" s="130"/>
      <c r="AG107" s="130"/>
      <c r="AH107" s="130"/>
      <c r="AI107" s="130"/>
    </row>
    <row r="108" spans="1:35" s="5" customFormat="1" x14ac:dyDescent="0.2">
      <c r="A108" s="133">
        <v>4221</v>
      </c>
      <c r="B108" s="134" t="s">
        <v>194</v>
      </c>
      <c r="C108" s="173">
        <v>5500</v>
      </c>
      <c r="D108" s="173">
        <v>5500</v>
      </c>
      <c r="E108" s="127"/>
      <c r="F108" s="127"/>
      <c r="G108" s="127"/>
      <c r="H108" s="127"/>
      <c r="I108" s="129"/>
      <c r="J108" s="129"/>
      <c r="K108" s="173">
        <v>5500</v>
      </c>
      <c r="L108" s="173">
        <v>5500</v>
      </c>
      <c r="M108" s="127"/>
      <c r="N108" s="127"/>
      <c r="O108" s="127"/>
      <c r="P108" s="127"/>
      <c r="Q108" s="129"/>
      <c r="R108" s="129"/>
      <c r="S108" s="173">
        <v>5500</v>
      </c>
      <c r="T108" s="173">
        <v>5500</v>
      </c>
      <c r="U108" s="127"/>
      <c r="V108" s="127"/>
      <c r="W108" s="127"/>
      <c r="X108" s="127"/>
      <c r="Y108" s="129"/>
      <c r="Z108" s="129"/>
      <c r="AA108" s="130"/>
      <c r="AB108" s="130"/>
      <c r="AC108" s="130"/>
      <c r="AD108" s="130"/>
      <c r="AE108" s="130"/>
      <c r="AF108" s="130"/>
      <c r="AG108" s="130"/>
      <c r="AH108" s="130"/>
      <c r="AI108" s="130"/>
    </row>
    <row r="109" spans="1:35" s="5" customFormat="1" x14ac:dyDescent="0.2">
      <c r="A109" s="133">
        <v>4222</v>
      </c>
      <c r="B109" s="134" t="s">
        <v>195</v>
      </c>
      <c r="C109" s="173"/>
      <c r="D109" s="173"/>
      <c r="E109" s="127"/>
      <c r="F109" s="127"/>
      <c r="G109" s="127"/>
      <c r="H109" s="127"/>
      <c r="I109" s="129"/>
      <c r="J109" s="129"/>
      <c r="K109" s="173"/>
      <c r="L109" s="173"/>
      <c r="M109" s="127"/>
      <c r="N109" s="127"/>
      <c r="O109" s="127"/>
      <c r="P109" s="127"/>
      <c r="Q109" s="129"/>
      <c r="R109" s="129"/>
      <c r="S109" s="173"/>
      <c r="T109" s="173"/>
      <c r="U109" s="127"/>
      <c r="V109" s="127"/>
      <c r="W109" s="127"/>
      <c r="X109" s="127"/>
      <c r="Y109" s="129"/>
      <c r="Z109" s="129"/>
      <c r="AA109" s="130"/>
      <c r="AB109" s="130"/>
      <c r="AC109" s="130"/>
      <c r="AD109" s="130"/>
      <c r="AE109" s="130"/>
      <c r="AF109" s="130"/>
      <c r="AG109" s="130"/>
      <c r="AH109" s="130"/>
      <c r="AI109" s="130"/>
    </row>
    <row r="110" spans="1:35" s="5" customFormat="1" x14ac:dyDescent="0.2">
      <c r="A110" s="133">
        <v>4223</v>
      </c>
      <c r="B110" s="134" t="s">
        <v>196</v>
      </c>
      <c r="C110" s="173"/>
      <c r="D110" s="173"/>
      <c r="E110" s="127"/>
      <c r="F110" s="127"/>
      <c r="G110" s="127"/>
      <c r="H110" s="127"/>
      <c r="I110" s="129"/>
      <c r="J110" s="129"/>
      <c r="K110" s="173"/>
      <c r="L110" s="173"/>
      <c r="M110" s="127"/>
      <c r="N110" s="127"/>
      <c r="O110" s="127"/>
      <c r="P110" s="127"/>
      <c r="Q110" s="129"/>
      <c r="R110" s="129"/>
      <c r="S110" s="173"/>
      <c r="T110" s="173"/>
      <c r="U110" s="127"/>
      <c r="V110" s="127"/>
      <c r="W110" s="127"/>
      <c r="X110" s="127"/>
      <c r="Y110" s="129"/>
      <c r="Z110" s="129"/>
      <c r="AA110" s="130"/>
      <c r="AB110" s="130"/>
      <c r="AC110" s="130"/>
      <c r="AD110" s="130"/>
      <c r="AE110" s="130"/>
      <c r="AF110" s="130"/>
      <c r="AG110" s="130"/>
      <c r="AH110" s="130"/>
      <c r="AI110" s="130"/>
    </row>
    <row r="111" spans="1:35" s="5" customFormat="1" x14ac:dyDescent="0.2">
      <c r="A111" s="133">
        <v>4224</v>
      </c>
      <c r="B111" s="134" t="s">
        <v>197</v>
      </c>
      <c r="C111" s="173"/>
      <c r="D111" s="173"/>
      <c r="E111" s="127"/>
      <c r="F111" s="127"/>
      <c r="G111" s="127"/>
      <c r="H111" s="127"/>
      <c r="I111" s="129"/>
      <c r="J111" s="129"/>
      <c r="K111" s="173"/>
      <c r="L111" s="173"/>
      <c r="M111" s="127"/>
      <c r="N111" s="127"/>
      <c r="O111" s="127"/>
      <c r="P111" s="127"/>
      <c r="Q111" s="129"/>
      <c r="R111" s="129"/>
      <c r="S111" s="173"/>
      <c r="T111" s="173"/>
      <c r="U111" s="127"/>
      <c r="V111" s="127"/>
      <c r="W111" s="127"/>
      <c r="X111" s="127"/>
      <c r="Y111" s="129"/>
      <c r="Z111" s="129"/>
      <c r="AA111" s="130"/>
      <c r="AB111" s="130"/>
      <c r="AC111" s="130"/>
      <c r="AD111" s="130"/>
      <c r="AE111" s="130"/>
      <c r="AF111" s="130"/>
      <c r="AG111" s="130"/>
      <c r="AH111" s="130"/>
      <c r="AI111" s="130"/>
    </row>
    <row r="112" spans="1:35" s="5" customFormat="1" x14ac:dyDescent="0.2">
      <c r="A112" s="133">
        <v>4225</v>
      </c>
      <c r="B112" s="134" t="s">
        <v>198</v>
      </c>
      <c r="C112" s="173">
        <v>3000</v>
      </c>
      <c r="D112" s="173">
        <v>3000</v>
      </c>
      <c r="E112" s="127"/>
      <c r="F112" s="127"/>
      <c r="G112" s="127"/>
      <c r="H112" s="127"/>
      <c r="I112" s="129"/>
      <c r="J112" s="129"/>
      <c r="K112" s="173">
        <v>3000</v>
      </c>
      <c r="L112" s="173">
        <v>3000</v>
      </c>
      <c r="M112" s="127"/>
      <c r="N112" s="127"/>
      <c r="O112" s="127"/>
      <c r="P112" s="127"/>
      <c r="Q112" s="129"/>
      <c r="R112" s="129"/>
      <c r="S112" s="173">
        <v>3000</v>
      </c>
      <c r="T112" s="173">
        <v>3000</v>
      </c>
      <c r="U112" s="127"/>
      <c r="V112" s="127"/>
      <c r="W112" s="127"/>
      <c r="X112" s="127"/>
      <c r="Y112" s="129"/>
      <c r="Z112" s="129"/>
      <c r="AA112" s="130"/>
      <c r="AB112" s="130"/>
      <c r="AC112" s="130"/>
      <c r="AD112" s="130"/>
      <c r="AE112" s="130"/>
      <c r="AF112" s="130"/>
      <c r="AG112" s="130"/>
      <c r="AH112" s="130"/>
      <c r="AI112" s="130"/>
    </row>
    <row r="113" spans="1:35" s="5" customFormat="1" x14ac:dyDescent="0.2">
      <c r="A113" s="133">
        <v>4226</v>
      </c>
      <c r="B113" s="134" t="s">
        <v>199</v>
      </c>
      <c r="C113" s="173"/>
      <c r="D113" s="173"/>
      <c r="E113" s="127"/>
      <c r="F113" s="127"/>
      <c r="G113" s="127"/>
      <c r="H113" s="127"/>
      <c r="I113" s="129"/>
      <c r="J113" s="129"/>
      <c r="K113" s="173"/>
      <c r="L113" s="173"/>
      <c r="M113" s="127"/>
      <c r="N113" s="127"/>
      <c r="O113" s="127"/>
      <c r="P113" s="127"/>
      <c r="Q113" s="129"/>
      <c r="R113" s="129"/>
      <c r="S113" s="173"/>
      <c r="T113" s="173"/>
      <c r="U113" s="127"/>
      <c r="V113" s="127"/>
      <c r="W113" s="127"/>
      <c r="X113" s="127"/>
      <c r="Y113" s="129"/>
      <c r="Z113" s="129"/>
      <c r="AA113" s="130"/>
      <c r="AB113" s="130"/>
      <c r="AC113" s="130"/>
      <c r="AD113" s="130"/>
      <c r="AE113" s="130"/>
      <c r="AF113" s="130"/>
      <c r="AG113" s="130"/>
      <c r="AH113" s="130"/>
      <c r="AI113" s="130"/>
    </row>
    <row r="114" spans="1:35" s="5" customFormat="1" x14ac:dyDescent="0.2">
      <c r="A114" s="133">
        <v>4227</v>
      </c>
      <c r="B114" s="135" t="s">
        <v>200</v>
      </c>
      <c r="C114" s="173"/>
      <c r="D114" s="173"/>
      <c r="E114" s="127"/>
      <c r="F114" s="127"/>
      <c r="G114" s="127"/>
      <c r="H114" s="127"/>
      <c r="I114" s="129"/>
      <c r="J114" s="129"/>
      <c r="K114" s="173"/>
      <c r="L114" s="173"/>
      <c r="M114" s="127"/>
      <c r="N114" s="127"/>
      <c r="O114" s="127"/>
      <c r="P114" s="127"/>
      <c r="Q114" s="129"/>
      <c r="R114" s="129"/>
      <c r="S114" s="173"/>
      <c r="T114" s="173"/>
      <c r="U114" s="127"/>
      <c r="V114" s="127"/>
      <c r="W114" s="127"/>
      <c r="X114" s="127"/>
      <c r="Y114" s="129"/>
      <c r="Z114" s="129"/>
      <c r="AA114" s="130"/>
      <c r="AB114" s="130"/>
      <c r="AC114" s="130"/>
      <c r="AD114" s="130"/>
      <c r="AE114" s="130"/>
      <c r="AF114" s="130"/>
      <c r="AG114" s="130"/>
      <c r="AH114" s="130"/>
      <c r="AI114" s="130"/>
    </row>
    <row r="115" spans="1:35" s="5" customFormat="1" x14ac:dyDescent="0.2">
      <c r="A115" s="133">
        <v>4231</v>
      </c>
      <c r="B115" s="134" t="s">
        <v>201</v>
      </c>
      <c r="C115" s="173"/>
      <c r="D115" s="173"/>
      <c r="E115" s="127"/>
      <c r="F115" s="127"/>
      <c r="G115" s="127"/>
      <c r="H115" s="127"/>
      <c r="I115" s="129"/>
      <c r="J115" s="129"/>
      <c r="K115" s="173"/>
      <c r="L115" s="173"/>
      <c r="M115" s="127"/>
      <c r="N115" s="127"/>
      <c r="O115" s="127"/>
      <c r="P115" s="127"/>
      <c r="Q115" s="129"/>
      <c r="R115" s="129"/>
      <c r="S115" s="173"/>
      <c r="T115" s="173"/>
      <c r="U115" s="127"/>
      <c r="V115" s="127"/>
      <c r="W115" s="127"/>
      <c r="X115" s="127"/>
      <c r="Y115" s="129"/>
      <c r="Z115" s="129"/>
      <c r="AA115" s="130"/>
      <c r="AB115" s="130"/>
      <c r="AC115" s="130"/>
      <c r="AD115" s="130"/>
      <c r="AE115" s="130"/>
      <c r="AF115" s="130"/>
      <c r="AG115" s="130"/>
      <c r="AH115" s="130"/>
      <c r="AI115" s="130"/>
    </row>
    <row r="116" spans="1:35" s="5" customFormat="1" x14ac:dyDescent="0.2">
      <c r="A116" s="167">
        <v>424</v>
      </c>
      <c r="B116" s="170" t="s">
        <v>222</v>
      </c>
      <c r="C116" s="127"/>
      <c r="D116" s="127"/>
      <c r="E116" s="127"/>
      <c r="F116" s="127"/>
      <c r="G116" s="127"/>
      <c r="H116" s="127"/>
      <c r="I116" s="129"/>
      <c r="J116" s="129"/>
      <c r="K116" s="127"/>
      <c r="L116" s="127"/>
      <c r="M116" s="127"/>
      <c r="N116" s="127"/>
      <c r="O116" s="127"/>
      <c r="P116" s="127"/>
      <c r="Q116" s="129"/>
      <c r="R116" s="129"/>
      <c r="S116" s="127"/>
      <c r="T116" s="127"/>
      <c r="U116" s="127"/>
      <c r="V116" s="127"/>
      <c r="W116" s="127"/>
      <c r="X116" s="127"/>
      <c r="Y116" s="129"/>
      <c r="Z116" s="129"/>
      <c r="AA116" s="130"/>
      <c r="AB116" s="130"/>
      <c r="AC116" s="130"/>
      <c r="AD116" s="130"/>
      <c r="AE116" s="130"/>
      <c r="AF116" s="130"/>
      <c r="AG116" s="130"/>
      <c r="AH116" s="130"/>
      <c r="AI116" s="130"/>
    </row>
    <row r="117" spans="1:35" s="5" customFormat="1" x14ac:dyDescent="0.2">
      <c r="A117" s="133">
        <v>4241</v>
      </c>
      <c r="B117" s="134" t="s">
        <v>202</v>
      </c>
      <c r="C117" s="127"/>
      <c r="D117" s="127"/>
      <c r="E117" s="127"/>
      <c r="F117" s="127"/>
      <c r="G117" s="127"/>
      <c r="H117" s="127"/>
      <c r="I117" s="129"/>
      <c r="J117" s="129"/>
      <c r="K117" s="127"/>
      <c r="L117" s="127"/>
      <c r="M117" s="127"/>
      <c r="N117" s="127"/>
      <c r="O117" s="127"/>
      <c r="P117" s="127"/>
      <c r="Q117" s="129"/>
      <c r="R117" s="129"/>
      <c r="S117" s="127"/>
      <c r="T117" s="127"/>
      <c r="U117" s="127"/>
      <c r="V117" s="127"/>
      <c r="W117" s="127"/>
      <c r="X117" s="127"/>
      <c r="Y117" s="129"/>
      <c r="Z117" s="129"/>
      <c r="AA117" s="130"/>
      <c r="AB117" s="130"/>
      <c r="AC117" s="130"/>
      <c r="AD117" s="130"/>
      <c r="AE117" s="130"/>
      <c r="AF117" s="130"/>
      <c r="AG117" s="130"/>
      <c r="AH117" s="130"/>
      <c r="AI117" s="130"/>
    </row>
    <row r="118" spans="1:35" s="5" customFormat="1" x14ac:dyDescent="0.2">
      <c r="A118" s="167">
        <v>426</v>
      </c>
      <c r="B118" s="170" t="s">
        <v>80</v>
      </c>
      <c r="C118" s="127"/>
      <c r="D118" s="127"/>
      <c r="E118" s="127"/>
      <c r="F118" s="127"/>
      <c r="G118" s="127"/>
      <c r="H118" s="127"/>
      <c r="I118" s="129"/>
      <c r="J118" s="129"/>
      <c r="K118" s="127"/>
      <c r="L118" s="127"/>
      <c r="M118" s="127"/>
      <c r="N118" s="127"/>
      <c r="O118" s="127"/>
      <c r="P118" s="127"/>
      <c r="Q118" s="129"/>
      <c r="R118" s="129"/>
      <c r="S118" s="127"/>
      <c r="T118" s="127"/>
      <c r="U118" s="127"/>
      <c r="V118" s="127"/>
      <c r="W118" s="127"/>
      <c r="X118" s="127"/>
      <c r="Y118" s="129"/>
      <c r="Z118" s="129"/>
      <c r="AA118" s="130"/>
      <c r="AB118" s="130"/>
      <c r="AC118" s="130"/>
      <c r="AD118" s="130"/>
      <c r="AE118" s="130"/>
      <c r="AF118" s="130"/>
      <c r="AG118" s="130"/>
      <c r="AH118" s="130"/>
      <c r="AI118" s="130"/>
    </row>
    <row r="119" spans="1:35" s="5" customFormat="1" x14ac:dyDescent="0.2">
      <c r="A119" s="136" t="s">
        <v>220</v>
      </c>
      <c r="B119" s="134" t="s">
        <v>221</v>
      </c>
      <c r="C119" s="127"/>
      <c r="D119" s="127"/>
      <c r="E119" s="127"/>
      <c r="F119" s="127"/>
      <c r="G119" s="127"/>
      <c r="H119" s="127"/>
      <c r="I119" s="129"/>
      <c r="J119" s="129"/>
      <c r="K119" s="127"/>
      <c r="L119" s="127"/>
      <c r="M119" s="127"/>
      <c r="N119" s="127"/>
      <c r="O119" s="127"/>
      <c r="P119" s="127"/>
      <c r="Q119" s="129"/>
      <c r="R119" s="129"/>
      <c r="S119" s="127"/>
      <c r="T119" s="127"/>
      <c r="U119" s="127"/>
      <c r="V119" s="127"/>
      <c r="W119" s="127"/>
      <c r="X119" s="127"/>
      <c r="Y119" s="129"/>
      <c r="Z119" s="129"/>
      <c r="AA119" s="130"/>
      <c r="AB119" s="130"/>
      <c r="AC119" s="130"/>
      <c r="AD119" s="130"/>
      <c r="AE119" s="130"/>
      <c r="AF119" s="130"/>
      <c r="AG119" s="130"/>
      <c r="AH119" s="130"/>
      <c r="AI119" s="130"/>
    </row>
    <row r="120" spans="1:35" s="5" customFormat="1" ht="21" customHeight="1" x14ac:dyDescent="0.2">
      <c r="A120" s="159" t="s">
        <v>208</v>
      </c>
      <c r="B120" s="162" t="s">
        <v>203</v>
      </c>
      <c r="C120" s="171">
        <f>C121+C161</f>
        <v>27547.5</v>
      </c>
      <c r="D120" s="85"/>
      <c r="E120" s="171">
        <f>E121+E161</f>
        <v>27547.5</v>
      </c>
      <c r="F120" s="85"/>
      <c r="G120" s="85"/>
      <c r="H120" s="85"/>
      <c r="I120" s="85"/>
      <c r="J120" s="85"/>
      <c r="K120" s="171">
        <f>K121+K161</f>
        <v>25000</v>
      </c>
      <c r="L120" s="85"/>
      <c r="M120" s="171">
        <f>M121+M161</f>
        <v>25000</v>
      </c>
      <c r="N120" s="85"/>
      <c r="O120" s="85"/>
      <c r="P120" s="85"/>
      <c r="Q120" s="85"/>
      <c r="R120" s="85"/>
      <c r="S120" s="171">
        <f>S121+S161</f>
        <v>25000</v>
      </c>
      <c r="T120" s="85"/>
      <c r="U120" s="171">
        <f>U121+U161</f>
        <v>25000</v>
      </c>
      <c r="V120" s="85"/>
      <c r="W120" s="85"/>
      <c r="X120" s="85"/>
      <c r="Y120" s="85"/>
      <c r="Z120" s="85"/>
    </row>
    <row r="121" spans="1:35" s="5" customFormat="1" ht="13.5" customHeight="1" x14ac:dyDescent="0.2">
      <c r="A121" s="167">
        <v>3</v>
      </c>
      <c r="B121" s="170" t="s">
        <v>157</v>
      </c>
      <c r="C121" s="174">
        <f>C122+C129+C157</f>
        <v>18892.5</v>
      </c>
      <c r="D121" s="129"/>
      <c r="E121" s="174">
        <f>E122+E129+E157</f>
        <v>18892.5</v>
      </c>
      <c r="F121" s="129"/>
      <c r="G121" s="129"/>
      <c r="H121" s="129"/>
      <c r="I121" s="129"/>
      <c r="J121" s="129"/>
      <c r="K121" s="174">
        <f>K122+K129+K157</f>
        <v>17145</v>
      </c>
      <c r="L121" s="129"/>
      <c r="M121" s="174">
        <f>M122+M129+M157</f>
        <v>17145</v>
      </c>
      <c r="N121" s="129"/>
      <c r="O121" s="129"/>
      <c r="P121" s="129"/>
      <c r="Q121" s="129"/>
      <c r="R121" s="129"/>
      <c r="S121" s="174">
        <f>S122+S129+S157</f>
        <v>17145</v>
      </c>
      <c r="T121" s="129"/>
      <c r="U121" s="174">
        <f>U122+U129+U157</f>
        <v>17145</v>
      </c>
      <c r="V121" s="129"/>
      <c r="W121" s="129"/>
      <c r="X121" s="129"/>
      <c r="Y121" s="129"/>
      <c r="Z121" s="129"/>
      <c r="AA121" s="130"/>
      <c r="AB121" s="130"/>
      <c r="AC121" s="130"/>
      <c r="AD121" s="130"/>
      <c r="AE121" s="130"/>
      <c r="AF121" s="130"/>
      <c r="AG121" s="130"/>
      <c r="AH121" s="130"/>
      <c r="AI121" s="130"/>
    </row>
    <row r="122" spans="1:35" s="5" customFormat="1" x14ac:dyDescent="0.2">
      <c r="A122" s="167">
        <v>31</v>
      </c>
      <c r="B122" s="170" t="s">
        <v>20</v>
      </c>
      <c r="C122" s="174">
        <f>SUM(C123:C128)</f>
        <v>16892.5</v>
      </c>
      <c r="D122" s="129"/>
      <c r="E122" s="174">
        <f>SUM(E123:E128)</f>
        <v>16892.5</v>
      </c>
      <c r="F122" s="129"/>
      <c r="G122" s="129"/>
      <c r="H122" s="129"/>
      <c r="I122" s="129"/>
      <c r="J122" s="129"/>
      <c r="K122" s="174">
        <f>SUM(K123:K128)</f>
        <v>15145</v>
      </c>
      <c r="L122" s="129"/>
      <c r="M122" s="174">
        <f>SUM(M123:M128)</f>
        <v>15145</v>
      </c>
      <c r="N122" s="129"/>
      <c r="O122" s="129"/>
      <c r="P122" s="129"/>
      <c r="Q122" s="129"/>
      <c r="R122" s="129"/>
      <c r="S122" s="174">
        <f>SUM(S123:S128)</f>
        <v>15145</v>
      </c>
      <c r="T122" s="129"/>
      <c r="U122" s="174">
        <f>SUM(U123:U128)</f>
        <v>15145</v>
      </c>
      <c r="V122" s="129"/>
      <c r="W122" s="129"/>
      <c r="X122" s="129"/>
      <c r="Y122" s="129"/>
      <c r="Z122" s="129"/>
      <c r="AA122" s="130"/>
      <c r="AB122" s="130"/>
      <c r="AC122" s="130"/>
      <c r="AD122" s="130"/>
      <c r="AE122" s="130"/>
      <c r="AF122" s="130"/>
      <c r="AG122" s="130"/>
      <c r="AH122" s="130"/>
      <c r="AI122" s="130"/>
    </row>
    <row r="123" spans="1:35" s="121" customFormat="1" x14ac:dyDescent="0.2">
      <c r="A123" s="133">
        <v>3111</v>
      </c>
      <c r="B123" s="134" t="s">
        <v>158</v>
      </c>
      <c r="C123" s="173"/>
      <c r="D123" s="127"/>
      <c r="E123" s="173"/>
      <c r="F123" s="127"/>
      <c r="G123" s="127"/>
      <c r="H123" s="127"/>
      <c r="I123" s="127"/>
      <c r="J123" s="127"/>
      <c r="K123" s="173"/>
      <c r="L123" s="127"/>
      <c r="M123" s="173"/>
      <c r="N123" s="127"/>
      <c r="O123" s="127"/>
      <c r="P123" s="127"/>
      <c r="Q123" s="127"/>
      <c r="R123" s="127"/>
      <c r="S123" s="173"/>
      <c r="T123" s="127"/>
      <c r="U123" s="173"/>
      <c r="V123" s="127"/>
      <c r="W123" s="127"/>
      <c r="X123" s="127"/>
      <c r="Y123" s="127"/>
      <c r="Z123" s="127"/>
      <c r="AA123" s="128"/>
      <c r="AB123" s="128"/>
      <c r="AC123" s="128"/>
      <c r="AD123" s="128"/>
      <c r="AE123" s="128"/>
      <c r="AF123" s="128"/>
      <c r="AG123" s="128"/>
      <c r="AH123" s="128"/>
      <c r="AI123" s="128"/>
    </row>
    <row r="124" spans="1:35" s="121" customFormat="1" x14ac:dyDescent="0.2">
      <c r="A124" s="133">
        <v>3113</v>
      </c>
      <c r="B124" s="134" t="s">
        <v>159</v>
      </c>
      <c r="C124" s="173">
        <v>14500</v>
      </c>
      <c r="D124" s="127"/>
      <c r="E124" s="173">
        <f>13000+1500</f>
        <v>14500</v>
      </c>
      <c r="F124" s="127"/>
      <c r="G124" s="127"/>
      <c r="H124" s="127"/>
      <c r="I124" s="127"/>
      <c r="J124" s="127"/>
      <c r="K124" s="173">
        <v>13000</v>
      </c>
      <c r="L124" s="127"/>
      <c r="M124" s="173">
        <v>13000</v>
      </c>
      <c r="N124" s="127"/>
      <c r="O124" s="127"/>
      <c r="P124" s="127"/>
      <c r="Q124" s="127"/>
      <c r="R124" s="127"/>
      <c r="S124" s="173">
        <v>13000</v>
      </c>
      <c r="T124" s="127"/>
      <c r="U124" s="173">
        <v>13000</v>
      </c>
      <c r="V124" s="127"/>
      <c r="W124" s="127"/>
      <c r="X124" s="127"/>
      <c r="Y124" s="127"/>
      <c r="Z124" s="127"/>
      <c r="AA124" s="128"/>
      <c r="AB124" s="128"/>
      <c r="AC124" s="128"/>
      <c r="AD124" s="128"/>
      <c r="AE124" s="128"/>
      <c r="AF124" s="128"/>
      <c r="AG124" s="128"/>
      <c r="AH124" s="128"/>
      <c r="AI124" s="128"/>
    </row>
    <row r="125" spans="1:35" s="121" customFormat="1" x14ac:dyDescent="0.2">
      <c r="A125" s="133">
        <v>3114</v>
      </c>
      <c r="B125" s="134" t="s">
        <v>160</v>
      </c>
      <c r="C125" s="173"/>
      <c r="D125" s="127"/>
      <c r="E125" s="173"/>
      <c r="F125" s="127"/>
      <c r="G125" s="127"/>
      <c r="H125" s="127"/>
      <c r="I125" s="127"/>
      <c r="J125" s="127"/>
      <c r="K125" s="173"/>
      <c r="L125" s="127"/>
      <c r="M125" s="173"/>
      <c r="N125" s="127"/>
      <c r="O125" s="127"/>
      <c r="P125" s="127"/>
      <c r="Q125" s="127"/>
      <c r="R125" s="127"/>
      <c r="S125" s="173"/>
      <c r="T125" s="127"/>
      <c r="U125" s="173"/>
      <c r="V125" s="127"/>
      <c r="W125" s="127"/>
      <c r="X125" s="127"/>
      <c r="Y125" s="127"/>
      <c r="Z125" s="127"/>
      <c r="AA125" s="128"/>
      <c r="AB125" s="128"/>
      <c r="AC125" s="128"/>
      <c r="AD125" s="128"/>
      <c r="AE125" s="128"/>
      <c r="AF125" s="128"/>
      <c r="AG125" s="128"/>
      <c r="AH125" s="128"/>
      <c r="AI125" s="128"/>
    </row>
    <row r="126" spans="1:35" s="121" customFormat="1" x14ac:dyDescent="0.2">
      <c r="A126" s="133">
        <v>3121</v>
      </c>
      <c r="B126" s="134" t="s">
        <v>22</v>
      </c>
      <c r="C126" s="173"/>
      <c r="D126" s="127"/>
      <c r="E126" s="173"/>
      <c r="F126" s="127"/>
      <c r="G126" s="127"/>
      <c r="H126" s="127"/>
      <c r="I126" s="127"/>
      <c r="J126" s="127"/>
      <c r="K126" s="173"/>
      <c r="L126" s="127"/>
      <c r="M126" s="173"/>
      <c r="N126" s="127"/>
      <c r="O126" s="127"/>
      <c r="P126" s="127"/>
      <c r="Q126" s="127"/>
      <c r="R126" s="127"/>
      <c r="S126" s="173"/>
      <c r="T126" s="127"/>
      <c r="U126" s="173"/>
      <c r="V126" s="127"/>
      <c r="W126" s="127"/>
      <c r="X126" s="127"/>
      <c r="Y126" s="127"/>
      <c r="Z126" s="127"/>
      <c r="AA126" s="128"/>
      <c r="AB126" s="128"/>
      <c r="AC126" s="128"/>
      <c r="AD126" s="128"/>
      <c r="AE126" s="128"/>
      <c r="AF126" s="128"/>
      <c r="AG126" s="128"/>
      <c r="AH126" s="128"/>
      <c r="AI126" s="128"/>
    </row>
    <row r="127" spans="1:35" s="121" customFormat="1" x14ac:dyDescent="0.2">
      <c r="A127" s="133">
        <v>3131</v>
      </c>
      <c r="B127" s="134" t="s">
        <v>161</v>
      </c>
      <c r="C127" s="173"/>
      <c r="D127" s="127"/>
      <c r="E127" s="173"/>
      <c r="F127" s="127"/>
      <c r="G127" s="127"/>
      <c r="H127" s="127"/>
      <c r="I127" s="127"/>
      <c r="J127" s="127"/>
      <c r="K127" s="173"/>
      <c r="L127" s="127"/>
      <c r="M127" s="173"/>
      <c r="N127" s="127"/>
      <c r="O127" s="127"/>
      <c r="P127" s="127"/>
      <c r="Q127" s="127"/>
      <c r="R127" s="127"/>
      <c r="S127" s="173"/>
      <c r="T127" s="127"/>
      <c r="U127" s="173"/>
      <c r="V127" s="127"/>
      <c r="W127" s="127"/>
      <c r="X127" s="127"/>
      <c r="Y127" s="127"/>
      <c r="Z127" s="127"/>
      <c r="AA127" s="128"/>
      <c r="AB127" s="128"/>
      <c r="AC127" s="128"/>
      <c r="AD127" s="128"/>
      <c r="AE127" s="128"/>
      <c r="AF127" s="128"/>
      <c r="AG127" s="128"/>
      <c r="AH127" s="128"/>
      <c r="AI127" s="128"/>
    </row>
    <row r="128" spans="1:35" s="121" customFormat="1" x14ac:dyDescent="0.2">
      <c r="A128" s="133">
        <v>3132</v>
      </c>
      <c r="B128" s="134" t="s">
        <v>162</v>
      </c>
      <c r="C128" s="173">
        <v>2392.5</v>
      </c>
      <c r="D128" s="127"/>
      <c r="E128" s="173">
        <f>2145+247.5</f>
        <v>2392.5</v>
      </c>
      <c r="F128" s="127"/>
      <c r="G128" s="127"/>
      <c r="H128" s="127"/>
      <c r="I128" s="127"/>
      <c r="J128" s="127"/>
      <c r="K128" s="173">
        <v>2145</v>
      </c>
      <c r="L128" s="127"/>
      <c r="M128" s="173">
        <v>2145</v>
      </c>
      <c r="N128" s="127"/>
      <c r="O128" s="127"/>
      <c r="P128" s="127"/>
      <c r="Q128" s="127"/>
      <c r="R128" s="127"/>
      <c r="S128" s="173">
        <v>2145</v>
      </c>
      <c r="T128" s="127"/>
      <c r="U128" s="173">
        <v>2145</v>
      </c>
      <c r="V128" s="127"/>
      <c r="W128" s="127"/>
      <c r="X128" s="127"/>
      <c r="Y128" s="127"/>
      <c r="Z128" s="127"/>
      <c r="AA128" s="128"/>
      <c r="AB128" s="128"/>
      <c r="AC128" s="128"/>
      <c r="AD128" s="128"/>
      <c r="AE128" s="128"/>
      <c r="AF128" s="128"/>
      <c r="AG128" s="128"/>
      <c r="AH128" s="128"/>
      <c r="AI128" s="128"/>
    </row>
    <row r="129" spans="1:35" s="5" customFormat="1" x14ac:dyDescent="0.2">
      <c r="A129" s="167">
        <v>32</v>
      </c>
      <c r="B129" s="170" t="s">
        <v>24</v>
      </c>
      <c r="C129" s="174">
        <f>SUM(C130:C156)</f>
        <v>2000</v>
      </c>
      <c r="D129" s="129"/>
      <c r="E129" s="174">
        <f>SUM(E130:E156)</f>
        <v>2000</v>
      </c>
      <c r="F129" s="129"/>
      <c r="G129" s="129"/>
      <c r="H129" s="129"/>
      <c r="I129" s="129"/>
      <c r="J129" s="129"/>
      <c r="K129" s="174">
        <f>SUM(K130:K156)</f>
        <v>2000</v>
      </c>
      <c r="L129" s="129"/>
      <c r="M129" s="174">
        <f>SUM(M130:M156)</f>
        <v>2000</v>
      </c>
      <c r="N129" s="129"/>
      <c r="O129" s="129"/>
      <c r="P129" s="129"/>
      <c r="Q129" s="129"/>
      <c r="R129" s="129"/>
      <c r="S129" s="174">
        <f>SUM(S130:S156)</f>
        <v>2000</v>
      </c>
      <c r="T129" s="129"/>
      <c r="U129" s="174">
        <f>SUM(U130:U156)</f>
        <v>2000</v>
      </c>
      <c r="V129" s="129"/>
      <c r="W129" s="129"/>
      <c r="X129" s="129"/>
      <c r="Y129" s="129"/>
      <c r="Z129" s="129"/>
      <c r="AA129" s="130"/>
      <c r="AB129" s="130"/>
      <c r="AC129" s="130"/>
      <c r="AD129" s="130"/>
      <c r="AE129" s="130"/>
      <c r="AF129" s="130"/>
      <c r="AG129" s="130"/>
      <c r="AH129" s="130"/>
      <c r="AI129" s="130"/>
    </row>
    <row r="130" spans="1:35" s="5" customFormat="1" x14ac:dyDescent="0.2">
      <c r="A130" s="133">
        <v>3211</v>
      </c>
      <c r="B130" s="134" t="s">
        <v>164</v>
      </c>
      <c r="C130" s="173"/>
      <c r="D130" s="129"/>
      <c r="E130" s="173"/>
      <c r="F130" s="129"/>
      <c r="G130" s="129"/>
      <c r="H130" s="129"/>
      <c r="I130" s="129"/>
      <c r="J130" s="129"/>
      <c r="K130" s="173"/>
      <c r="L130" s="129"/>
      <c r="M130" s="173"/>
      <c r="N130" s="129"/>
      <c r="O130" s="129"/>
      <c r="P130" s="129"/>
      <c r="Q130" s="129"/>
      <c r="R130" s="129"/>
      <c r="S130" s="173"/>
      <c r="T130" s="129"/>
      <c r="U130" s="173"/>
      <c r="V130" s="129"/>
      <c r="W130" s="129"/>
      <c r="X130" s="129"/>
      <c r="Y130" s="129"/>
      <c r="Z130" s="129"/>
      <c r="AA130" s="130"/>
      <c r="AB130" s="130"/>
      <c r="AC130" s="130"/>
      <c r="AD130" s="130"/>
      <c r="AE130" s="130"/>
      <c r="AF130" s="130"/>
      <c r="AG130" s="130"/>
      <c r="AH130" s="130"/>
      <c r="AI130" s="130"/>
    </row>
    <row r="131" spans="1:35" s="5" customFormat="1" ht="24" x14ac:dyDescent="0.2">
      <c r="A131" s="133">
        <v>3212</v>
      </c>
      <c r="B131" s="134" t="s">
        <v>165</v>
      </c>
      <c r="C131" s="173"/>
      <c r="D131" s="129"/>
      <c r="E131" s="173"/>
      <c r="F131" s="129"/>
      <c r="G131" s="129"/>
      <c r="H131" s="129"/>
      <c r="I131" s="129"/>
      <c r="J131" s="129"/>
      <c r="K131" s="173"/>
      <c r="L131" s="129"/>
      <c r="M131" s="173"/>
      <c r="N131" s="129"/>
      <c r="O131" s="129"/>
      <c r="P131" s="129"/>
      <c r="Q131" s="129"/>
      <c r="R131" s="129"/>
      <c r="S131" s="173"/>
      <c r="T131" s="129"/>
      <c r="U131" s="173"/>
      <c r="V131" s="129"/>
      <c r="W131" s="129"/>
      <c r="X131" s="129"/>
      <c r="Y131" s="129"/>
      <c r="Z131" s="129"/>
      <c r="AA131" s="130"/>
      <c r="AB131" s="130"/>
      <c r="AC131" s="130"/>
      <c r="AD131" s="130"/>
      <c r="AE131" s="130"/>
      <c r="AF131" s="130"/>
      <c r="AG131" s="130"/>
      <c r="AH131" s="130"/>
      <c r="AI131" s="130"/>
    </row>
    <row r="132" spans="1:35" s="5" customFormat="1" x14ac:dyDescent="0.2">
      <c r="A132" s="133">
        <v>3213</v>
      </c>
      <c r="B132" s="134" t="s">
        <v>166</v>
      </c>
      <c r="C132" s="173"/>
      <c r="D132" s="129"/>
      <c r="E132" s="173"/>
      <c r="F132" s="129"/>
      <c r="G132" s="129"/>
      <c r="H132" s="129"/>
      <c r="I132" s="129"/>
      <c r="J132" s="129"/>
      <c r="K132" s="173"/>
      <c r="L132" s="129"/>
      <c r="M132" s="173"/>
      <c r="N132" s="129"/>
      <c r="O132" s="129"/>
      <c r="P132" s="129"/>
      <c r="Q132" s="129"/>
      <c r="R132" s="129"/>
      <c r="S132" s="173"/>
      <c r="T132" s="129"/>
      <c r="U132" s="173"/>
      <c r="V132" s="129"/>
      <c r="W132" s="129"/>
      <c r="X132" s="129"/>
      <c r="Y132" s="129"/>
      <c r="Z132" s="129"/>
      <c r="AA132" s="130"/>
      <c r="AB132" s="130"/>
      <c r="AC132" s="130"/>
      <c r="AD132" s="130"/>
      <c r="AE132" s="130"/>
      <c r="AF132" s="130"/>
      <c r="AG132" s="130"/>
      <c r="AH132" s="130"/>
      <c r="AI132" s="130"/>
    </row>
    <row r="133" spans="1:35" s="5" customFormat="1" x14ac:dyDescent="0.2">
      <c r="A133" s="133">
        <v>3214</v>
      </c>
      <c r="B133" s="134" t="s">
        <v>167</v>
      </c>
      <c r="C133" s="173"/>
      <c r="D133" s="129"/>
      <c r="E133" s="173"/>
      <c r="F133" s="129"/>
      <c r="G133" s="129"/>
      <c r="H133" s="129"/>
      <c r="I133" s="129"/>
      <c r="J133" s="129"/>
      <c r="K133" s="173"/>
      <c r="L133" s="129"/>
      <c r="M133" s="173"/>
      <c r="N133" s="129"/>
      <c r="O133" s="129"/>
      <c r="P133" s="129"/>
      <c r="Q133" s="129"/>
      <c r="R133" s="129"/>
      <c r="S133" s="173"/>
      <c r="T133" s="129"/>
      <c r="U133" s="173"/>
      <c r="V133" s="129"/>
      <c r="W133" s="129"/>
      <c r="X133" s="129"/>
      <c r="Y133" s="129"/>
      <c r="Z133" s="129"/>
      <c r="AA133" s="130"/>
      <c r="AB133" s="130"/>
      <c r="AC133" s="130"/>
      <c r="AD133" s="130"/>
      <c r="AE133" s="130"/>
      <c r="AF133" s="130"/>
      <c r="AG133" s="130"/>
      <c r="AH133" s="130"/>
      <c r="AI133" s="130"/>
    </row>
    <row r="134" spans="1:35" s="5" customFormat="1" x14ac:dyDescent="0.2">
      <c r="A134" s="133">
        <v>3221</v>
      </c>
      <c r="B134" s="134" t="s">
        <v>168</v>
      </c>
      <c r="C134" s="173">
        <v>1000</v>
      </c>
      <c r="D134" s="127"/>
      <c r="E134" s="173">
        <v>1000</v>
      </c>
      <c r="F134" s="129"/>
      <c r="G134" s="129"/>
      <c r="H134" s="129"/>
      <c r="I134" s="129"/>
      <c r="J134" s="129"/>
      <c r="K134" s="173">
        <v>1000</v>
      </c>
      <c r="L134" s="127"/>
      <c r="M134" s="173">
        <v>1000</v>
      </c>
      <c r="N134" s="129"/>
      <c r="O134" s="129"/>
      <c r="P134" s="129"/>
      <c r="Q134" s="129"/>
      <c r="R134" s="129"/>
      <c r="S134" s="173">
        <v>1000</v>
      </c>
      <c r="T134" s="127"/>
      <c r="U134" s="173">
        <v>1000</v>
      </c>
      <c r="V134" s="129"/>
      <c r="W134" s="129"/>
      <c r="X134" s="129"/>
      <c r="Y134" s="129"/>
      <c r="Z134" s="129"/>
      <c r="AA134" s="130"/>
      <c r="AB134" s="130"/>
      <c r="AC134" s="130"/>
      <c r="AD134" s="130"/>
      <c r="AE134" s="130"/>
      <c r="AF134" s="130"/>
      <c r="AG134" s="130"/>
      <c r="AH134" s="130"/>
      <c r="AI134" s="130"/>
    </row>
    <row r="135" spans="1:35" s="5" customFormat="1" x14ac:dyDescent="0.2">
      <c r="A135" s="133">
        <v>3222</v>
      </c>
      <c r="B135" s="134" t="s">
        <v>169</v>
      </c>
      <c r="C135" s="173"/>
      <c r="D135" s="127"/>
      <c r="E135" s="173"/>
      <c r="F135" s="129"/>
      <c r="G135" s="129"/>
      <c r="H135" s="129"/>
      <c r="I135" s="129"/>
      <c r="J135" s="129"/>
      <c r="K135" s="173"/>
      <c r="L135" s="127"/>
      <c r="M135" s="173"/>
      <c r="N135" s="129"/>
      <c r="O135" s="129"/>
      <c r="P135" s="129"/>
      <c r="Q135" s="129"/>
      <c r="R135" s="129"/>
      <c r="S135" s="173"/>
      <c r="T135" s="127"/>
      <c r="U135" s="173"/>
      <c r="V135" s="129"/>
      <c r="W135" s="129"/>
      <c r="X135" s="129"/>
      <c r="Y135" s="129"/>
      <c r="Z135" s="129"/>
      <c r="AA135" s="130"/>
      <c r="AB135" s="130"/>
      <c r="AC135" s="130"/>
      <c r="AD135" s="130"/>
      <c r="AE135" s="130"/>
      <c r="AF135" s="130"/>
      <c r="AG135" s="130"/>
      <c r="AH135" s="130"/>
      <c r="AI135" s="130"/>
    </row>
    <row r="136" spans="1:35" s="5" customFormat="1" x14ac:dyDescent="0.2">
      <c r="A136" s="133">
        <v>3223</v>
      </c>
      <c r="B136" s="134" t="s">
        <v>170</v>
      </c>
      <c r="C136" s="173"/>
      <c r="D136" s="127"/>
      <c r="E136" s="173"/>
      <c r="F136" s="129"/>
      <c r="G136" s="129"/>
      <c r="H136" s="129"/>
      <c r="I136" s="129"/>
      <c r="J136" s="129"/>
      <c r="K136" s="173"/>
      <c r="L136" s="127"/>
      <c r="M136" s="173"/>
      <c r="N136" s="129"/>
      <c r="O136" s="129"/>
      <c r="P136" s="129"/>
      <c r="Q136" s="129"/>
      <c r="R136" s="129"/>
      <c r="S136" s="173"/>
      <c r="T136" s="127"/>
      <c r="U136" s="173"/>
      <c r="V136" s="129"/>
      <c r="W136" s="129"/>
      <c r="X136" s="129"/>
      <c r="Y136" s="129"/>
      <c r="Z136" s="129"/>
      <c r="AA136" s="130"/>
      <c r="AB136" s="130"/>
      <c r="AC136" s="130"/>
      <c r="AD136" s="130"/>
      <c r="AE136" s="130"/>
      <c r="AF136" s="130"/>
      <c r="AG136" s="130"/>
      <c r="AH136" s="130"/>
      <c r="AI136" s="130"/>
    </row>
    <row r="137" spans="1:35" s="5" customFormat="1" ht="24" x14ac:dyDescent="0.2">
      <c r="A137" s="133">
        <v>3224</v>
      </c>
      <c r="B137" s="134" t="s">
        <v>171</v>
      </c>
      <c r="C137" s="173"/>
      <c r="D137" s="127"/>
      <c r="E137" s="173"/>
      <c r="F137" s="129"/>
      <c r="G137" s="129"/>
      <c r="H137" s="129"/>
      <c r="I137" s="129"/>
      <c r="J137" s="129"/>
      <c r="K137" s="173"/>
      <c r="L137" s="127"/>
      <c r="M137" s="173"/>
      <c r="N137" s="129"/>
      <c r="O137" s="129"/>
      <c r="P137" s="129"/>
      <c r="Q137" s="129"/>
      <c r="R137" s="129"/>
      <c r="S137" s="173"/>
      <c r="T137" s="127"/>
      <c r="U137" s="173"/>
      <c r="V137" s="129"/>
      <c r="W137" s="129"/>
      <c r="X137" s="129"/>
      <c r="Y137" s="129"/>
      <c r="Z137" s="129"/>
      <c r="AA137" s="130"/>
      <c r="AB137" s="130"/>
      <c r="AC137" s="130"/>
      <c r="AD137" s="130"/>
      <c r="AE137" s="130"/>
      <c r="AF137" s="130"/>
      <c r="AG137" s="130"/>
      <c r="AH137" s="130"/>
      <c r="AI137" s="130"/>
    </row>
    <row r="138" spans="1:35" s="121" customFormat="1" x14ac:dyDescent="0.2">
      <c r="A138" s="133">
        <v>3225</v>
      </c>
      <c r="B138" s="134" t="s">
        <v>172</v>
      </c>
      <c r="C138" s="173"/>
      <c r="D138" s="127"/>
      <c r="E138" s="173"/>
      <c r="F138" s="127"/>
      <c r="G138" s="127"/>
      <c r="H138" s="127"/>
      <c r="I138" s="127"/>
      <c r="J138" s="127"/>
      <c r="K138" s="173"/>
      <c r="L138" s="127"/>
      <c r="M138" s="173"/>
      <c r="N138" s="127"/>
      <c r="O138" s="127"/>
      <c r="P138" s="127"/>
      <c r="Q138" s="127"/>
      <c r="R138" s="127"/>
      <c r="S138" s="173"/>
      <c r="T138" s="127"/>
      <c r="U138" s="173"/>
      <c r="V138" s="127"/>
      <c r="W138" s="127"/>
      <c r="X138" s="127"/>
      <c r="Y138" s="127"/>
      <c r="Z138" s="127"/>
      <c r="AA138" s="128"/>
      <c r="AB138" s="128"/>
      <c r="AC138" s="128"/>
      <c r="AD138" s="128"/>
      <c r="AE138" s="128"/>
      <c r="AF138" s="128"/>
      <c r="AG138" s="128"/>
      <c r="AH138" s="128"/>
      <c r="AI138" s="128"/>
    </row>
    <row r="139" spans="1:35" s="121" customFormat="1" x14ac:dyDescent="0.2">
      <c r="A139" s="133">
        <v>3226</v>
      </c>
      <c r="B139" s="134" t="s">
        <v>173</v>
      </c>
      <c r="C139" s="173"/>
      <c r="D139" s="127"/>
      <c r="E139" s="173"/>
      <c r="F139" s="127"/>
      <c r="G139" s="127"/>
      <c r="H139" s="127"/>
      <c r="I139" s="127"/>
      <c r="J139" s="127"/>
      <c r="K139" s="173"/>
      <c r="L139" s="127"/>
      <c r="M139" s="173"/>
      <c r="N139" s="127"/>
      <c r="O139" s="127"/>
      <c r="P139" s="127"/>
      <c r="Q139" s="127"/>
      <c r="R139" s="127"/>
      <c r="S139" s="173"/>
      <c r="T139" s="127"/>
      <c r="U139" s="173"/>
      <c r="V139" s="127"/>
      <c r="W139" s="127"/>
      <c r="X139" s="127"/>
      <c r="Y139" s="127"/>
      <c r="Z139" s="127"/>
      <c r="AA139" s="128"/>
      <c r="AB139" s="128"/>
      <c r="AC139" s="128"/>
      <c r="AD139" s="128"/>
      <c r="AE139" s="128"/>
      <c r="AF139" s="128"/>
      <c r="AG139" s="128"/>
      <c r="AH139" s="128"/>
      <c r="AI139" s="128"/>
    </row>
    <row r="140" spans="1:35" s="121" customFormat="1" x14ac:dyDescent="0.2">
      <c r="A140" s="133">
        <v>3227</v>
      </c>
      <c r="B140" s="134" t="s">
        <v>174</v>
      </c>
      <c r="C140" s="173"/>
      <c r="D140" s="127"/>
      <c r="E140" s="173"/>
      <c r="F140" s="127"/>
      <c r="G140" s="127"/>
      <c r="H140" s="127"/>
      <c r="I140" s="127"/>
      <c r="J140" s="127"/>
      <c r="K140" s="173"/>
      <c r="L140" s="127"/>
      <c r="M140" s="173"/>
      <c r="N140" s="127"/>
      <c r="O140" s="127"/>
      <c r="P140" s="127"/>
      <c r="Q140" s="127"/>
      <c r="R140" s="127"/>
      <c r="S140" s="173"/>
      <c r="T140" s="127"/>
      <c r="U140" s="173"/>
      <c r="V140" s="127"/>
      <c r="W140" s="127"/>
      <c r="X140" s="127"/>
      <c r="Y140" s="127"/>
      <c r="Z140" s="127"/>
      <c r="AA140" s="128"/>
      <c r="AB140" s="128"/>
      <c r="AC140" s="128"/>
      <c r="AD140" s="128"/>
      <c r="AE140" s="128"/>
      <c r="AF140" s="128"/>
      <c r="AG140" s="128"/>
      <c r="AH140" s="128"/>
      <c r="AI140" s="128"/>
    </row>
    <row r="141" spans="1:35" s="5" customFormat="1" x14ac:dyDescent="0.2">
      <c r="A141" s="133">
        <v>3231</v>
      </c>
      <c r="B141" s="134" t="s">
        <v>175</v>
      </c>
      <c r="C141" s="173"/>
      <c r="D141" s="127"/>
      <c r="E141" s="173"/>
      <c r="F141" s="129"/>
      <c r="G141" s="129"/>
      <c r="H141" s="129"/>
      <c r="I141" s="129"/>
      <c r="J141" s="129"/>
      <c r="K141" s="173"/>
      <c r="L141" s="127"/>
      <c r="M141" s="173"/>
      <c r="N141" s="129"/>
      <c r="O141" s="129"/>
      <c r="P141" s="129"/>
      <c r="Q141" s="129"/>
      <c r="R141" s="129"/>
      <c r="S141" s="173"/>
      <c r="T141" s="127"/>
      <c r="U141" s="173"/>
      <c r="V141" s="129"/>
      <c r="W141" s="129"/>
      <c r="X141" s="129"/>
      <c r="Y141" s="129"/>
      <c r="Z141" s="129"/>
      <c r="AA141" s="130"/>
      <c r="AB141" s="130"/>
      <c r="AC141" s="130"/>
      <c r="AD141" s="130"/>
      <c r="AE141" s="130"/>
      <c r="AF141" s="130"/>
      <c r="AG141" s="130"/>
      <c r="AH141" s="130"/>
      <c r="AI141" s="130"/>
    </row>
    <row r="142" spans="1:35" s="5" customFormat="1" x14ac:dyDescent="0.2">
      <c r="A142" s="133">
        <v>3232</v>
      </c>
      <c r="B142" s="134" t="s">
        <v>176</v>
      </c>
      <c r="C142" s="173">
        <v>1000</v>
      </c>
      <c r="D142" s="127"/>
      <c r="E142" s="173">
        <v>1000</v>
      </c>
      <c r="F142" s="129"/>
      <c r="G142" s="129"/>
      <c r="H142" s="129"/>
      <c r="I142" s="129"/>
      <c r="J142" s="129"/>
      <c r="K142" s="173">
        <v>1000</v>
      </c>
      <c r="L142" s="127"/>
      <c r="M142" s="173">
        <v>1000</v>
      </c>
      <c r="N142" s="129"/>
      <c r="O142" s="129"/>
      <c r="P142" s="129"/>
      <c r="Q142" s="129"/>
      <c r="R142" s="129"/>
      <c r="S142" s="173">
        <v>1000</v>
      </c>
      <c r="T142" s="127"/>
      <c r="U142" s="173">
        <v>1000</v>
      </c>
      <c r="V142" s="129"/>
      <c r="W142" s="129"/>
      <c r="X142" s="129"/>
      <c r="Y142" s="129"/>
      <c r="Z142" s="129"/>
      <c r="AA142" s="130"/>
      <c r="AB142" s="130"/>
      <c r="AC142" s="130"/>
      <c r="AD142" s="130"/>
      <c r="AE142" s="130"/>
      <c r="AF142" s="130"/>
      <c r="AG142" s="130"/>
      <c r="AH142" s="130"/>
      <c r="AI142" s="130"/>
    </row>
    <row r="143" spans="1:35" s="5" customFormat="1" x14ac:dyDescent="0.2">
      <c r="A143" s="133">
        <v>3233</v>
      </c>
      <c r="B143" s="134" t="s">
        <v>177</v>
      </c>
      <c r="C143" s="173"/>
      <c r="D143" s="127"/>
      <c r="E143" s="173"/>
      <c r="F143" s="129"/>
      <c r="G143" s="129"/>
      <c r="H143" s="129"/>
      <c r="I143" s="129"/>
      <c r="J143" s="129"/>
      <c r="K143" s="173"/>
      <c r="L143" s="127"/>
      <c r="M143" s="173"/>
      <c r="N143" s="129"/>
      <c r="O143" s="129"/>
      <c r="P143" s="129"/>
      <c r="Q143" s="129"/>
      <c r="R143" s="129"/>
      <c r="S143" s="173"/>
      <c r="T143" s="127"/>
      <c r="U143" s="173"/>
      <c r="V143" s="129"/>
      <c r="W143" s="129"/>
      <c r="X143" s="129"/>
      <c r="Y143" s="129"/>
      <c r="Z143" s="129"/>
      <c r="AA143" s="130"/>
      <c r="AB143" s="130"/>
      <c r="AC143" s="130"/>
      <c r="AD143" s="130"/>
      <c r="AE143" s="130"/>
      <c r="AF143" s="130"/>
      <c r="AG143" s="130"/>
      <c r="AH143" s="130"/>
      <c r="AI143" s="130"/>
    </row>
    <row r="144" spans="1:35" s="5" customFormat="1" x14ac:dyDescent="0.2">
      <c r="A144" s="133">
        <v>3234</v>
      </c>
      <c r="B144" s="134" t="s">
        <v>178</v>
      </c>
      <c r="C144" s="173"/>
      <c r="D144" s="127"/>
      <c r="E144" s="173"/>
      <c r="F144" s="129"/>
      <c r="G144" s="129"/>
      <c r="H144" s="129"/>
      <c r="I144" s="129"/>
      <c r="J144" s="129"/>
      <c r="K144" s="173"/>
      <c r="L144" s="127"/>
      <c r="M144" s="173"/>
      <c r="N144" s="129"/>
      <c r="O144" s="129"/>
      <c r="P144" s="129"/>
      <c r="Q144" s="129"/>
      <c r="R144" s="129"/>
      <c r="S144" s="173"/>
      <c r="T144" s="127"/>
      <c r="U144" s="173"/>
      <c r="V144" s="129"/>
      <c r="W144" s="129"/>
      <c r="X144" s="129"/>
      <c r="Y144" s="129"/>
      <c r="Z144" s="129"/>
      <c r="AA144" s="130"/>
      <c r="AB144" s="130"/>
      <c r="AC144" s="130"/>
      <c r="AD144" s="130"/>
      <c r="AE144" s="130"/>
      <c r="AF144" s="130"/>
      <c r="AG144" s="130"/>
      <c r="AH144" s="130"/>
      <c r="AI144" s="130"/>
    </row>
    <row r="145" spans="1:35" s="5" customFormat="1" x14ac:dyDescent="0.2">
      <c r="A145" s="133">
        <v>3235</v>
      </c>
      <c r="B145" s="134" t="s">
        <v>179</v>
      </c>
      <c r="C145" s="173"/>
      <c r="D145" s="127"/>
      <c r="E145" s="173"/>
      <c r="F145" s="129"/>
      <c r="G145" s="129"/>
      <c r="H145" s="129"/>
      <c r="I145" s="129"/>
      <c r="J145" s="129"/>
      <c r="K145" s="173"/>
      <c r="L145" s="127"/>
      <c r="M145" s="173"/>
      <c r="N145" s="129"/>
      <c r="O145" s="129"/>
      <c r="P145" s="129"/>
      <c r="Q145" s="129"/>
      <c r="R145" s="129"/>
      <c r="S145" s="173"/>
      <c r="T145" s="127"/>
      <c r="U145" s="173"/>
      <c r="V145" s="129"/>
      <c r="W145" s="129"/>
      <c r="X145" s="129"/>
      <c r="Y145" s="129"/>
      <c r="Z145" s="129"/>
      <c r="AA145" s="130"/>
      <c r="AB145" s="130"/>
      <c r="AC145" s="130"/>
      <c r="AD145" s="130"/>
      <c r="AE145" s="130"/>
      <c r="AF145" s="130"/>
      <c r="AG145" s="130"/>
      <c r="AH145" s="130"/>
      <c r="AI145" s="130"/>
    </row>
    <row r="146" spans="1:35" s="5" customFormat="1" x14ac:dyDescent="0.2">
      <c r="A146" s="133">
        <v>3236</v>
      </c>
      <c r="B146" s="134" t="s">
        <v>180</v>
      </c>
      <c r="C146" s="173"/>
      <c r="D146" s="129"/>
      <c r="E146" s="173"/>
      <c r="F146" s="129"/>
      <c r="G146" s="129"/>
      <c r="H146" s="129"/>
      <c r="I146" s="129"/>
      <c r="J146" s="129"/>
      <c r="K146" s="173"/>
      <c r="L146" s="129"/>
      <c r="M146" s="173"/>
      <c r="N146" s="129"/>
      <c r="O146" s="129"/>
      <c r="P146" s="129"/>
      <c r="Q146" s="129"/>
      <c r="R146" s="129"/>
      <c r="S146" s="173"/>
      <c r="T146" s="129"/>
      <c r="U146" s="173"/>
      <c r="V146" s="129"/>
      <c r="W146" s="129"/>
      <c r="X146" s="129"/>
      <c r="Y146" s="129"/>
      <c r="Z146" s="129"/>
      <c r="AA146" s="130"/>
      <c r="AB146" s="130"/>
      <c r="AC146" s="130"/>
      <c r="AD146" s="130"/>
      <c r="AE146" s="130"/>
      <c r="AF146" s="130"/>
      <c r="AG146" s="130"/>
      <c r="AH146" s="130"/>
      <c r="AI146" s="130"/>
    </row>
    <row r="147" spans="1:35" s="5" customFormat="1" x14ac:dyDescent="0.2">
      <c r="A147" s="133">
        <v>3237</v>
      </c>
      <c r="B147" s="134" t="s">
        <v>181</v>
      </c>
      <c r="C147" s="173"/>
      <c r="D147" s="129"/>
      <c r="E147" s="173"/>
      <c r="F147" s="129"/>
      <c r="G147" s="129"/>
      <c r="H147" s="129"/>
      <c r="I147" s="129"/>
      <c r="J147" s="129"/>
      <c r="K147" s="173"/>
      <c r="L147" s="129"/>
      <c r="M147" s="173"/>
      <c r="N147" s="129"/>
      <c r="O147" s="129"/>
      <c r="P147" s="129"/>
      <c r="Q147" s="129"/>
      <c r="R147" s="129"/>
      <c r="S147" s="173"/>
      <c r="T147" s="129"/>
      <c r="U147" s="173"/>
      <c r="V147" s="129"/>
      <c r="W147" s="129"/>
      <c r="X147" s="129"/>
      <c r="Y147" s="129"/>
      <c r="Z147" s="129"/>
      <c r="AA147" s="130"/>
      <c r="AB147" s="130"/>
      <c r="AC147" s="130"/>
      <c r="AD147" s="130"/>
      <c r="AE147" s="130"/>
      <c r="AF147" s="130"/>
      <c r="AG147" s="130"/>
      <c r="AH147" s="130"/>
      <c r="AI147" s="130"/>
    </row>
    <row r="148" spans="1:35" s="5" customFormat="1" x14ac:dyDescent="0.2">
      <c r="A148" s="133">
        <v>3238</v>
      </c>
      <c r="B148" s="134" t="s">
        <v>182</v>
      </c>
      <c r="C148" s="173"/>
      <c r="D148" s="129"/>
      <c r="E148" s="173"/>
      <c r="F148" s="129"/>
      <c r="G148" s="129"/>
      <c r="H148" s="129"/>
      <c r="I148" s="129"/>
      <c r="J148" s="129"/>
      <c r="K148" s="173"/>
      <c r="L148" s="129"/>
      <c r="M148" s="173"/>
      <c r="N148" s="129"/>
      <c r="O148" s="129"/>
      <c r="P148" s="129"/>
      <c r="Q148" s="129"/>
      <c r="R148" s="129"/>
      <c r="S148" s="173"/>
      <c r="T148" s="129"/>
      <c r="U148" s="173"/>
      <c r="V148" s="129"/>
      <c r="W148" s="129"/>
      <c r="X148" s="129"/>
      <c r="Y148" s="129"/>
      <c r="Z148" s="129"/>
      <c r="AA148" s="130"/>
      <c r="AB148" s="130"/>
      <c r="AC148" s="130"/>
      <c r="AD148" s="130"/>
      <c r="AE148" s="130"/>
      <c r="AF148" s="130"/>
      <c r="AG148" s="130"/>
      <c r="AH148" s="130"/>
      <c r="AI148" s="130"/>
    </row>
    <row r="149" spans="1:35" s="121" customFormat="1" x14ac:dyDescent="0.2">
      <c r="A149" s="133">
        <v>3239</v>
      </c>
      <c r="B149" s="134" t="s">
        <v>183</v>
      </c>
      <c r="C149" s="173"/>
      <c r="D149" s="127"/>
      <c r="E149" s="173"/>
      <c r="F149" s="127"/>
      <c r="G149" s="127"/>
      <c r="H149" s="127"/>
      <c r="I149" s="127"/>
      <c r="J149" s="127"/>
      <c r="K149" s="173"/>
      <c r="L149" s="127"/>
      <c r="M149" s="173"/>
      <c r="N149" s="127"/>
      <c r="O149" s="127"/>
      <c r="P149" s="127"/>
      <c r="Q149" s="127"/>
      <c r="R149" s="127"/>
      <c r="S149" s="173"/>
      <c r="T149" s="127"/>
      <c r="U149" s="173"/>
      <c r="V149" s="127"/>
      <c r="W149" s="127"/>
      <c r="X149" s="127"/>
      <c r="Y149" s="127"/>
      <c r="Z149" s="127"/>
      <c r="AA149" s="128"/>
      <c r="AB149" s="128"/>
      <c r="AC149" s="128"/>
      <c r="AD149" s="128"/>
      <c r="AE149" s="128"/>
      <c r="AF149" s="128"/>
      <c r="AG149" s="128"/>
      <c r="AH149" s="128"/>
      <c r="AI149" s="128"/>
    </row>
    <row r="150" spans="1:35" s="5" customFormat="1" ht="24" x14ac:dyDescent="0.2">
      <c r="A150" s="133">
        <v>3241</v>
      </c>
      <c r="B150" s="134" t="s">
        <v>50</v>
      </c>
      <c r="C150" s="173"/>
      <c r="D150" s="129"/>
      <c r="E150" s="173"/>
      <c r="F150" s="129"/>
      <c r="G150" s="129"/>
      <c r="H150" s="129"/>
      <c r="I150" s="129"/>
      <c r="J150" s="129"/>
      <c r="K150" s="173"/>
      <c r="L150" s="129"/>
      <c r="M150" s="173"/>
      <c r="N150" s="129"/>
      <c r="O150" s="129"/>
      <c r="P150" s="129"/>
      <c r="Q150" s="129"/>
      <c r="R150" s="129"/>
      <c r="S150" s="173"/>
      <c r="T150" s="129"/>
      <c r="U150" s="173"/>
      <c r="V150" s="129"/>
      <c r="W150" s="129"/>
      <c r="X150" s="129"/>
      <c r="Y150" s="129"/>
      <c r="Z150" s="129"/>
      <c r="AA150" s="130"/>
      <c r="AB150" s="130"/>
      <c r="AC150" s="130"/>
      <c r="AD150" s="130"/>
      <c r="AE150" s="130"/>
      <c r="AF150" s="130"/>
      <c r="AG150" s="130"/>
      <c r="AH150" s="130"/>
      <c r="AI150" s="130"/>
    </row>
    <row r="151" spans="1:35" s="5" customFormat="1" ht="24" x14ac:dyDescent="0.2">
      <c r="A151" s="133">
        <v>3291</v>
      </c>
      <c r="B151" s="134" t="s">
        <v>184</v>
      </c>
      <c r="C151" s="173"/>
      <c r="D151" s="129"/>
      <c r="E151" s="173"/>
      <c r="F151" s="129"/>
      <c r="G151" s="129"/>
      <c r="H151" s="129"/>
      <c r="I151" s="129"/>
      <c r="J151" s="129"/>
      <c r="K151" s="173"/>
      <c r="L151" s="129"/>
      <c r="M151" s="173"/>
      <c r="N151" s="129"/>
      <c r="O151" s="129"/>
      <c r="P151" s="129"/>
      <c r="Q151" s="129"/>
      <c r="R151" s="129"/>
      <c r="S151" s="173"/>
      <c r="T151" s="129"/>
      <c r="U151" s="173"/>
      <c r="V151" s="129"/>
      <c r="W151" s="129"/>
      <c r="X151" s="129"/>
      <c r="Y151" s="129"/>
      <c r="Z151" s="129"/>
      <c r="AA151" s="130"/>
      <c r="AB151" s="130"/>
      <c r="AC151" s="130"/>
      <c r="AD151" s="130"/>
      <c r="AE151" s="130"/>
      <c r="AF151" s="130"/>
      <c r="AG151" s="130"/>
      <c r="AH151" s="130"/>
      <c r="AI151" s="130"/>
    </row>
    <row r="152" spans="1:35" s="5" customFormat="1" x14ac:dyDescent="0.2">
      <c r="A152" s="133">
        <v>3292</v>
      </c>
      <c r="B152" s="134" t="s">
        <v>185</v>
      </c>
      <c r="C152" s="173"/>
      <c r="D152" s="129"/>
      <c r="E152" s="173"/>
      <c r="F152" s="129"/>
      <c r="G152" s="129"/>
      <c r="H152" s="129"/>
      <c r="I152" s="129"/>
      <c r="J152" s="129"/>
      <c r="K152" s="173"/>
      <c r="L152" s="129"/>
      <c r="M152" s="173"/>
      <c r="N152" s="129"/>
      <c r="O152" s="129"/>
      <c r="P152" s="129"/>
      <c r="Q152" s="129"/>
      <c r="R152" s="129"/>
      <c r="S152" s="173"/>
      <c r="T152" s="129"/>
      <c r="U152" s="173"/>
      <c r="V152" s="129"/>
      <c r="W152" s="129"/>
      <c r="X152" s="129"/>
      <c r="Y152" s="129"/>
      <c r="Z152" s="129"/>
      <c r="AA152" s="130"/>
      <c r="AB152" s="130"/>
      <c r="AC152" s="130"/>
      <c r="AD152" s="130"/>
      <c r="AE152" s="130"/>
      <c r="AF152" s="130"/>
      <c r="AG152" s="130"/>
      <c r="AH152" s="130"/>
      <c r="AI152" s="130"/>
    </row>
    <row r="153" spans="1:35" s="5" customFormat="1" x14ac:dyDescent="0.2">
      <c r="A153" s="133">
        <v>3293</v>
      </c>
      <c r="B153" s="134" t="s">
        <v>186</v>
      </c>
      <c r="C153" s="173"/>
      <c r="D153" s="129"/>
      <c r="E153" s="173"/>
      <c r="F153" s="129"/>
      <c r="G153" s="129"/>
      <c r="H153" s="129"/>
      <c r="I153" s="129"/>
      <c r="J153" s="129"/>
      <c r="K153" s="173"/>
      <c r="L153" s="129"/>
      <c r="M153" s="173"/>
      <c r="N153" s="129"/>
      <c r="O153" s="129"/>
      <c r="P153" s="129"/>
      <c r="Q153" s="129"/>
      <c r="R153" s="129"/>
      <c r="S153" s="173"/>
      <c r="T153" s="129"/>
      <c r="U153" s="173"/>
      <c r="V153" s="129"/>
      <c r="W153" s="129"/>
      <c r="X153" s="129"/>
      <c r="Y153" s="129"/>
      <c r="Z153" s="129"/>
      <c r="AA153" s="130"/>
      <c r="AB153" s="130"/>
      <c r="AC153" s="130"/>
      <c r="AD153" s="130"/>
      <c r="AE153" s="130"/>
      <c r="AF153" s="130"/>
      <c r="AG153" s="130"/>
      <c r="AH153" s="130"/>
      <c r="AI153" s="130"/>
    </row>
    <row r="154" spans="1:35" s="5" customFormat="1" x14ac:dyDescent="0.2">
      <c r="A154" s="133">
        <v>3294</v>
      </c>
      <c r="B154" s="134" t="s">
        <v>187</v>
      </c>
      <c r="C154" s="173"/>
      <c r="D154" s="129"/>
      <c r="E154" s="173"/>
      <c r="F154" s="129"/>
      <c r="G154" s="129"/>
      <c r="H154" s="129"/>
      <c r="I154" s="129"/>
      <c r="J154" s="129"/>
      <c r="K154" s="173"/>
      <c r="L154" s="129"/>
      <c r="M154" s="173"/>
      <c r="N154" s="129"/>
      <c r="O154" s="129"/>
      <c r="P154" s="129"/>
      <c r="Q154" s="129"/>
      <c r="R154" s="129"/>
      <c r="S154" s="173"/>
      <c r="T154" s="129"/>
      <c r="U154" s="173"/>
      <c r="V154" s="129"/>
      <c r="W154" s="129"/>
      <c r="X154" s="129"/>
      <c r="Y154" s="129"/>
      <c r="Z154" s="129"/>
      <c r="AA154" s="130"/>
      <c r="AB154" s="130"/>
      <c r="AC154" s="130"/>
      <c r="AD154" s="130"/>
      <c r="AE154" s="130"/>
      <c r="AF154" s="130"/>
      <c r="AG154" s="130"/>
      <c r="AH154" s="130"/>
      <c r="AI154" s="130"/>
    </row>
    <row r="155" spans="1:35" s="5" customFormat="1" x14ac:dyDescent="0.2">
      <c r="A155" s="133">
        <v>3295</v>
      </c>
      <c r="B155" s="134" t="s">
        <v>188</v>
      </c>
      <c r="C155" s="173"/>
      <c r="D155" s="129"/>
      <c r="E155" s="173"/>
      <c r="F155" s="129"/>
      <c r="G155" s="129"/>
      <c r="H155" s="129"/>
      <c r="I155" s="129"/>
      <c r="J155" s="129"/>
      <c r="K155" s="173"/>
      <c r="L155" s="129"/>
      <c r="M155" s="173"/>
      <c r="N155" s="129"/>
      <c r="O155" s="129"/>
      <c r="P155" s="129"/>
      <c r="Q155" s="129"/>
      <c r="R155" s="129"/>
      <c r="S155" s="173"/>
      <c r="T155" s="129"/>
      <c r="U155" s="173"/>
      <c r="V155" s="129"/>
      <c r="W155" s="129"/>
      <c r="X155" s="129"/>
      <c r="Y155" s="129"/>
      <c r="Z155" s="129"/>
      <c r="AA155" s="130"/>
      <c r="AB155" s="130"/>
      <c r="AC155" s="130"/>
      <c r="AD155" s="130"/>
      <c r="AE155" s="130"/>
      <c r="AF155" s="130"/>
      <c r="AG155" s="130"/>
      <c r="AH155" s="130"/>
      <c r="AI155" s="130"/>
    </row>
    <row r="156" spans="1:35" s="5" customFormat="1" x14ac:dyDescent="0.2">
      <c r="A156" s="133">
        <v>3299</v>
      </c>
      <c r="B156" s="134" t="s">
        <v>189</v>
      </c>
      <c r="C156" s="173"/>
      <c r="D156" s="129"/>
      <c r="E156" s="173"/>
      <c r="F156" s="129"/>
      <c r="G156" s="129"/>
      <c r="H156" s="129"/>
      <c r="I156" s="129"/>
      <c r="J156" s="129"/>
      <c r="K156" s="173"/>
      <c r="L156" s="129"/>
      <c r="M156" s="173"/>
      <c r="N156" s="129"/>
      <c r="O156" s="129"/>
      <c r="P156" s="129"/>
      <c r="Q156" s="129"/>
      <c r="R156" s="129"/>
      <c r="S156" s="173"/>
      <c r="T156" s="129"/>
      <c r="U156" s="173"/>
      <c r="V156" s="129"/>
      <c r="W156" s="129"/>
      <c r="X156" s="129"/>
      <c r="Y156" s="129"/>
      <c r="Z156" s="129"/>
      <c r="AA156" s="130"/>
      <c r="AB156" s="130"/>
      <c r="AC156" s="130"/>
      <c r="AD156" s="130"/>
      <c r="AE156" s="130"/>
      <c r="AF156" s="130"/>
      <c r="AG156" s="130"/>
      <c r="AH156" s="130"/>
      <c r="AI156" s="130"/>
    </row>
    <row r="157" spans="1:35" s="5" customFormat="1" x14ac:dyDescent="0.2">
      <c r="A157" s="167">
        <v>34</v>
      </c>
      <c r="B157" s="170" t="s">
        <v>53</v>
      </c>
      <c r="C157" s="173"/>
      <c r="D157" s="129"/>
      <c r="E157" s="173"/>
      <c r="F157" s="129"/>
      <c r="G157" s="129"/>
      <c r="H157" s="129"/>
      <c r="I157" s="129"/>
      <c r="J157" s="129"/>
      <c r="K157" s="173"/>
      <c r="L157" s="129"/>
      <c r="M157" s="173"/>
      <c r="N157" s="129"/>
      <c r="O157" s="129"/>
      <c r="P157" s="129"/>
      <c r="Q157" s="129"/>
      <c r="R157" s="129"/>
      <c r="S157" s="173"/>
      <c r="T157" s="129"/>
      <c r="U157" s="173"/>
      <c r="V157" s="129"/>
      <c r="W157" s="129"/>
      <c r="X157" s="129"/>
      <c r="Y157" s="129"/>
      <c r="Z157" s="129"/>
      <c r="AA157" s="130"/>
      <c r="AB157" s="130"/>
      <c r="AC157" s="130"/>
      <c r="AD157" s="130"/>
      <c r="AE157" s="130"/>
      <c r="AF157" s="130"/>
      <c r="AG157" s="130"/>
      <c r="AH157" s="130"/>
      <c r="AI157" s="130"/>
    </row>
    <row r="158" spans="1:35" s="5" customFormat="1" x14ac:dyDescent="0.2">
      <c r="A158" s="133">
        <v>3431</v>
      </c>
      <c r="B158" s="135" t="s">
        <v>190</v>
      </c>
      <c r="C158" s="173"/>
      <c r="D158" s="129"/>
      <c r="E158" s="173"/>
      <c r="F158" s="129"/>
      <c r="G158" s="129"/>
      <c r="H158" s="129"/>
      <c r="I158" s="129"/>
      <c r="J158" s="129"/>
      <c r="K158" s="173"/>
      <c r="L158" s="129"/>
      <c r="M158" s="173"/>
      <c r="N158" s="129"/>
      <c r="O158" s="129"/>
      <c r="P158" s="129"/>
      <c r="Q158" s="129"/>
      <c r="R158" s="129"/>
      <c r="S158" s="173"/>
      <c r="T158" s="129"/>
      <c r="U158" s="173"/>
      <c r="V158" s="129"/>
      <c r="W158" s="129"/>
      <c r="X158" s="129"/>
      <c r="Y158" s="129"/>
      <c r="Z158" s="129"/>
      <c r="AA158" s="130"/>
      <c r="AB158" s="130"/>
      <c r="AC158" s="130"/>
      <c r="AD158" s="130"/>
      <c r="AE158" s="130"/>
      <c r="AF158" s="130"/>
      <c r="AG158" s="130"/>
      <c r="AH158" s="130"/>
      <c r="AI158" s="130"/>
    </row>
    <row r="159" spans="1:35" s="5" customFormat="1" ht="24" x14ac:dyDescent="0.2">
      <c r="A159" s="133">
        <v>3432</v>
      </c>
      <c r="B159" s="134" t="s">
        <v>191</v>
      </c>
      <c r="C159" s="173"/>
      <c r="D159" s="129"/>
      <c r="E159" s="173"/>
      <c r="F159" s="129"/>
      <c r="G159" s="129"/>
      <c r="H159" s="129"/>
      <c r="I159" s="129"/>
      <c r="J159" s="129"/>
      <c r="K159" s="173"/>
      <c r="L159" s="129"/>
      <c r="M159" s="173"/>
      <c r="N159" s="129"/>
      <c r="O159" s="129"/>
      <c r="P159" s="129"/>
      <c r="Q159" s="129"/>
      <c r="R159" s="129"/>
      <c r="S159" s="173"/>
      <c r="T159" s="129"/>
      <c r="U159" s="173"/>
      <c r="V159" s="129"/>
      <c r="W159" s="129"/>
      <c r="X159" s="129"/>
      <c r="Y159" s="129"/>
      <c r="Z159" s="129"/>
      <c r="AA159" s="130"/>
      <c r="AB159" s="130"/>
      <c r="AC159" s="130"/>
      <c r="AD159" s="130"/>
      <c r="AE159" s="130"/>
      <c r="AF159" s="130"/>
      <c r="AG159" s="130"/>
      <c r="AH159" s="130"/>
      <c r="AI159" s="130"/>
    </row>
    <row r="160" spans="1:35" s="5" customFormat="1" x14ac:dyDescent="0.2">
      <c r="A160" s="133">
        <v>3433</v>
      </c>
      <c r="B160" s="134" t="s">
        <v>192</v>
      </c>
      <c r="C160" s="173"/>
      <c r="D160" s="129"/>
      <c r="E160" s="173"/>
      <c r="F160" s="129"/>
      <c r="G160" s="129"/>
      <c r="H160" s="129"/>
      <c r="I160" s="129"/>
      <c r="J160" s="129"/>
      <c r="K160" s="173"/>
      <c r="L160" s="129"/>
      <c r="M160" s="173"/>
      <c r="N160" s="129"/>
      <c r="O160" s="129"/>
      <c r="P160" s="129"/>
      <c r="Q160" s="129"/>
      <c r="R160" s="129"/>
      <c r="S160" s="173"/>
      <c r="T160" s="129"/>
      <c r="U160" s="173"/>
      <c r="V160" s="129"/>
      <c r="W160" s="129"/>
      <c r="X160" s="129"/>
      <c r="Y160" s="129"/>
      <c r="Z160" s="129"/>
      <c r="AA160" s="130"/>
      <c r="AB160" s="130"/>
      <c r="AC160" s="130"/>
      <c r="AD160" s="130"/>
      <c r="AE160" s="130"/>
      <c r="AF160" s="130"/>
      <c r="AG160" s="130"/>
      <c r="AH160" s="130"/>
      <c r="AI160" s="130"/>
    </row>
    <row r="161" spans="1:35" s="5" customFormat="1" ht="24" x14ac:dyDescent="0.2">
      <c r="A161" s="167">
        <v>42</v>
      </c>
      <c r="B161" s="170" t="s">
        <v>71</v>
      </c>
      <c r="C161" s="174">
        <f>C162+C171</f>
        <v>8655</v>
      </c>
      <c r="D161" s="166"/>
      <c r="E161" s="174">
        <f>E162+E171</f>
        <v>8655</v>
      </c>
      <c r="F161" s="129"/>
      <c r="G161" s="129"/>
      <c r="H161" s="129"/>
      <c r="I161" s="129"/>
      <c r="J161" s="129"/>
      <c r="K161" s="174">
        <f>K162+K171</f>
        <v>7855</v>
      </c>
      <c r="L161" s="166"/>
      <c r="M161" s="174">
        <f>M162+M171</f>
        <v>7855</v>
      </c>
      <c r="N161" s="129"/>
      <c r="O161" s="129"/>
      <c r="P161" s="129"/>
      <c r="Q161" s="129"/>
      <c r="R161" s="129"/>
      <c r="S161" s="174">
        <f>S162+S171</f>
        <v>7855</v>
      </c>
      <c r="T161" s="166"/>
      <c r="U161" s="174">
        <f>U162+U171</f>
        <v>7855</v>
      </c>
      <c r="V161" s="129"/>
      <c r="W161" s="129"/>
      <c r="X161" s="129"/>
      <c r="Y161" s="129"/>
      <c r="Z161" s="129"/>
      <c r="AA161" s="130"/>
      <c r="AB161" s="130"/>
      <c r="AC161" s="130"/>
      <c r="AD161" s="130"/>
      <c r="AE161" s="130"/>
      <c r="AF161" s="130"/>
      <c r="AG161" s="130"/>
      <c r="AH161" s="130"/>
      <c r="AI161" s="130"/>
    </row>
    <row r="162" spans="1:35" s="5" customFormat="1" x14ac:dyDescent="0.2">
      <c r="A162" s="167">
        <v>422</v>
      </c>
      <c r="B162" s="170" t="s">
        <v>223</v>
      </c>
      <c r="C162" s="174">
        <f>C163</f>
        <v>3800</v>
      </c>
      <c r="D162" s="166"/>
      <c r="E162" s="174">
        <f>E163</f>
        <v>3800</v>
      </c>
      <c r="F162" s="129"/>
      <c r="G162" s="129"/>
      <c r="H162" s="129"/>
      <c r="I162" s="129"/>
      <c r="J162" s="129"/>
      <c r="K162" s="174">
        <f>K163</f>
        <v>3000</v>
      </c>
      <c r="L162" s="166"/>
      <c r="M162" s="174">
        <f>M163</f>
        <v>3000</v>
      </c>
      <c r="N162" s="129"/>
      <c r="O162" s="129"/>
      <c r="P162" s="129"/>
      <c r="Q162" s="129"/>
      <c r="R162" s="129"/>
      <c r="S162" s="174">
        <f>S163</f>
        <v>3000</v>
      </c>
      <c r="T162" s="166"/>
      <c r="U162" s="174">
        <f>U163</f>
        <v>3000</v>
      </c>
      <c r="V162" s="129"/>
      <c r="W162" s="129"/>
      <c r="X162" s="129"/>
      <c r="Y162" s="129"/>
      <c r="Z162" s="129"/>
      <c r="AA162" s="130"/>
      <c r="AB162" s="130"/>
      <c r="AC162" s="130"/>
      <c r="AD162" s="130"/>
      <c r="AE162" s="130"/>
      <c r="AF162" s="130"/>
      <c r="AG162" s="130"/>
      <c r="AH162" s="130"/>
      <c r="AI162" s="130"/>
    </row>
    <row r="163" spans="1:35" s="5" customFormat="1" x14ac:dyDescent="0.2">
      <c r="A163" s="133">
        <v>4221</v>
      </c>
      <c r="B163" s="134" t="s">
        <v>194</v>
      </c>
      <c r="C163" s="173">
        <v>3800</v>
      </c>
      <c r="D163" s="165"/>
      <c r="E163" s="173">
        <f>3000+800</f>
        <v>3800</v>
      </c>
      <c r="F163" s="127"/>
      <c r="G163" s="127"/>
      <c r="H163" s="127"/>
      <c r="I163" s="129"/>
      <c r="J163" s="129"/>
      <c r="K163" s="173">
        <v>3000</v>
      </c>
      <c r="L163" s="165"/>
      <c r="M163" s="173">
        <v>3000</v>
      </c>
      <c r="N163" s="127"/>
      <c r="O163" s="127"/>
      <c r="P163" s="127"/>
      <c r="Q163" s="129"/>
      <c r="R163" s="129"/>
      <c r="S163" s="173">
        <v>3000</v>
      </c>
      <c r="T163" s="165"/>
      <c r="U163" s="173">
        <v>3000</v>
      </c>
      <c r="V163" s="127"/>
      <c r="W163" s="127"/>
      <c r="X163" s="127"/>
      <c r="Y163" s="129"/>
      <c r="Z163" s="129"/>
      <c r="AA163" s="130"/>
      <c r="AB163" s="130"/>
      <c r="AC163" s="130"/>
      <c r="AD163" s="130"/>
      <c r="AE163" s="130"/>
      <c r="AF163" s="130"/>
      <c r="AG163" s="130"/>
      <c r="AH163" s="130"/>
      <c r="AI163" s="130"/>
    </row>
    <row r="164" spans="1:35" s="5" customFormat="1" x14ac:dyDescent="0.2">
      <c r="A164" s="133">
        <v>4222</v>
      </c>
      <c r="B164" s="134" t="s">
        <v>195</v>
      </c>
      <c r="C164" s="173"/>
      <c r="D164" s="165"/>
      <c r="E164" s="173"/>
      <c r="F164" s="127"/>
      <c r="G164" s="127"/>
      <c r="H164" s="127"/>
      <c r="I164" s="129"/>
      <c r="J164" s="129"/>
      <c r="K164" s="173"/>
      <c r="L164" s="165"/>
      <c r="M164" s="173"/>
      <c r="N164" s="127"/>
      <c r="O164" s="127"/>
      <c r="P164" s="127"/>
      <c r="Q164" s="129"/>
      <c r="R164" s="129"/>
      <c r="S164" s="173"/>
      <c r="T164" s="165"/>
      <c r="U164" s="173"/>
      <c r="V164" s="127"/>
      <c r="W164" s="127"/>
      <c r="X164" s="127"/>
      <c r="Y164" s="129"/>
      <c r="Z164" s="129"/>
      <c r="AA164" s="130"/>
      <c r="AB164" s="130"/>
      <c r="AC164" s="130"/>
      <c r="AD164" s="130"/>
      <c r="AE164" s="130"/>
      <c r="AF164" s="130"/>
      <c r="AG164" s="130"/>
      <c r="AH164" s="130"/>
      <c r="AI164" s="130"/>
    </row>
    <row r="165" spans="1:35" s="5" customFormat="1" x14ac:dyDescent="0.2">
      <c r="A165" s="133">
        <v>4223</v>
      </c>
      <c r="B165" s="134" t="s">
        <v>196</v>
      </c>
      <c r="C165" s="173"/>
      <c r="D165" s="165"/>
      <c r="E165" s="173"/>
      <c r="F165" s="127"/>
      <c r="G165" s="127"/>
      <c r="H165" s="127"/>
      <c r="I165" s="129"/>
      <c r="J165" s="129"/>
      <c r="K165" s="173"/>
      <c r="L165" s="165"/>
      <c r="M165" s="173"/>
      <c r="N165" s="127"/>
      <c r="O165" s="127"/>
      <c r="P165" s="127"/>
      <c r="Q165" s="129"/>
      <c r="R165" s="129"/>
      <c r="S165" s="173"/>
      <c r="T165" s="165"/>
      <c r="U165" s="173"/>
      <c r="V165" s="127"/>
      <c r="W165" s="127"/>
      <c r="X165" s="127"/>
      <c r="Y165" s="129"/>
      <c r="Z165" s="129"/>
      <c r="AA165" s="130"/>
      <c r="AB165" s="130"/>
      <c r="AC165" s="130"/>
      <c r="AD165" s="130"/>
      <c r="AE165" s="130"/>
      <c r="AF165" s="130"/>
      <c r="AG165" s="130"/>
      <c r="AH165" s="130"/>
      <c r="AI165" s="130"/>
    </row>
    <row r="166" spans="1:35" s="5" customFormat="1" x14ac:dyDescent="0.2">
      <c r="A166" s="133">
        <v>4224</v>
      </c>
      <c r="B166" s="134" t="s">
        <v>197</v>
      </c>
      <c r="C166" s="173"/>
      <c r="D166" s="165"/>
      <c r="E166" s="173"/>
      <c r="F166" s="127"/>
      <c r="G166" s="127"/>
      <c r="H166" s="127"/>
      <c r="I166" s="129"/>
      <c r="J166" s="129"/>
      <c r="K166" s="173"/>
      <c r="L166" s="165"/>
      <c r="M166" s="173"/>
      <c r="N166" s="127"/>
      <c r="O166" s="127"/>
      <c r="P166" s="127"/>
      <c r="Q166" s="129"/>
      <c r="R166" s="129"/>
      <c r="S166" s="173"/>
      <c r="T166" s="165"/>
      <c r="U166" s="173"/>
      <c r="V166" s="127"/>
      <c r="W166" s="127"/>
      <c r="X166" s="127"/>
      <c r="Y166" s="129"/>
      <c r="Z166" s="129"/>
      <c r="AA166" s="130"/>
      <c r="AB166" s="130"/>
      <c r="AC166" s="130"/>
      <c r="AD166" s="130"/>
      <c r="AE166" s="130"/>
      <c r="AF166" s="130"/>
      <c r="AG166" s="130"/>
      <c r="AH166" s="130"/>
      <c r="AI166" s="130"/>
    </row>
    <row r="167" spans="1:35" s="5" customFormat="1" x14ac:dyDescent="0.2">
      <c r="A167" s="133">
        <v>4225</v>
      </c>
      <c r="B167" s="134" t="s">
        <v>198</v>
      </c>
      <c r="C167" s="173"/>
      <c r="D167" s="165"/>
      <c r="E167" s="173"/>
      <c r="F167" s="127"/>
      <c r="G167" s="127"/>
      <c r="H167" s="127"/>
      <c r="I167" s="129"/>
      <c r="J167" s="129"/>
      <c r="K167" s="173"/>
      <c r="L167" s="165"/>
      <c r="M167" s="173"/>
      <c r="N167" s="127"/>
      <c r="O167" s="127"/>
      <c r="P167" s="127"/>
      <c r="Q167" s="129"/>
      <c r="R167" s="129"/>
      <c r="S167" s="173"/>
      <c r="T167" s="165"/>
      <c r="U167" s="173"/>
      <c r="V167" s="127"/>
      <c r="W167" s="127"/>
      <c r="X167" s="127"/>
      <c r="Y167" s="129"/>
      <c r="Z167" s="129"/>
      <c r="AA167" s="130"/>
      <c r="AB167" s="130"/>
      <c r="AC167" s="130"/>
      <c r="AD167" s="130"/>
      <c r="AE167" s="130"/>
      <c r="AF167" s="130"/>
      <c r="AG167" s="130"/>
      <c r="AH167" s="130"/>
      <c r="AI167" s="130"/>
    </row>
    <row r="168" spans="1:35" s="5" customFormat="1" x14ac:dyDescent="0.2">
      <c r="A168" s="133">
        <v>4226</v>
      </c>
      <c r="B168" s="134" t="s">
        <v>199</v>
      </c>
      <c r="C168" s="173"/>
      <c r="D168" s="165"/>
      <c r="E168" s="173"/>
      <c r="F168" s="127"/>
      <c r="G168" s="127"/>
      <c r="H168" s="127"/>
      <c r="I168" s="129"/>
      <c r="J168" s="129"/>
      <c r="K168" s="173"/>
      <c r="L168" s="165"/>
      <c r="M168" s="173"/>
      <c r="N168" s="127"/>
      <c r="O168" s="127"/>
      <c r="P168" s="127"/>
      <c r="Q168" s="129"/>
      <c r="R168" s="129"/>
      <c r="S168" s="173"/>
      <c r="T168" s="165"/>
      <c r="U168" s="173"/>
      <c r="V168" s="127"/>
      <c r="W168" s="127"/>
      <c r="X168" s="127"/>
      <c r="Y168" s="129"/>
      <c r="Z168" s="129"/>
      <c r="AA168" s="130"/>
      <c r="AB168" s="130"/>
      <c r="AC168" s="130"/>
      <c r="AD168" s="130"/>
      <c r="AE168" s="130"/>
      <c r="AF168" s="130"/>
      <c r="AG168" s="130"/>
      <c r="AH168" s="130"/>
      <c r="AI168" s="130"/>
    </row>
    <row r="169" spans="1:35" s="5" customFormat="1" x14ac:dyDescent="0.2">
      <c r="A169" s="133">
        <v>4227</v>
      </c>
      <c r="B169" s="135" t="s">
        <v>200</v>
      </c>
      <c r="C169" s="173"/>
      <c r="D169" s="165"/>
      <c r="E169" s="173"/>
      <c r="F169" s="127"/>
      <c r="G169" s="127"/>
      <c r="H169" s="127"/>
      <c r="I169" s="129"/>
      <c r="J169" s="129"/>
      <c r="K169" s="173"/>
      <c r="L169" s="165"/>
      <c r="M169" s="173"/>
      <c r="N169" s="127"/>
      <c r="O169" s="127"/>
      <c r="P169" s="127"/>
      <c r="Q169" s="129"/>
      <c r="R169" s="129"/>
      <c r="S169" s="173"/>
      <c r="T169" s="165"/>
      <c r="U169" s="173"/>
      <c r="V169" s="127"/>
      <c r="W169" s="127"/>
      <c r="X169" s="127"/>
      <c r="Y169" s="129"/>
      <c r="Z169" s="129"/>
      <c r="AA169" s="130"/>
      <c r="AB169" s="130"/>
      <c r="AC169" s="130"/>
      <c r="AD169" s="130"/>
      <c r="AE169" s="130"/>
      <c r="AF169" s="130"/>
      <c r="AG169" s="130"/>
      <c r="AH169" s="130"/>
      <c r="AI169" s="130"/>
    </row>
    <row r="170" spans="1:35" s="5" customFormat="1" x14ac:dyDescent="0.2">
      <c r="A170" s="133">
        <v>4231</v>
      </c>
      <c r="B170" s="134" t="s">
        <v>201</v>
      </c>
      <c r="C170" s="173"/>
      <c r="D170" s="165"/>
      <c r="E170" s="173"/>
      <c r="F170" s="127"/>
      <c r="G170" s="127"/>
      <c r="H170" s="127"/>
      <c r="I170" s="129"/>
      <c r="J170" s="129"/>
      <c r="K170" s="173"/>
      <c r="L170" s="165"/>
      <c r="M170" s="173"/>
      <c r="N170" s="127"/>
      <c r="O170" s="127"/>
      <c r="P170" s="127"/>
      <c r="Q170" s="129"/>
      <c r="R170" s="129"/>
      <c r="S170" s="173"/>
      <c r="T170" s="165"/>
      <c r="U170" s="173"/>
      <c r="V170" s="127"/>
      <c r="W170" s="127"/>
      <c r="X170" s="127"/>
      <c r="Y170" s="129"/>
      <c r="Z170" s="129"/>
      <c r="AA170" s="130"/>
      <c r="AB170" s="130"/>
      <c r="AC170" s="130"/>
      <c r="AD170" s="130"/>
      <c r="AE170" s="130"/>
      <c r="AF170" s="130"/>
      <c r="AG170" s="130"/>
      <c r="AH170" s="130"/>
      <c r="AI170" s="130"/>
    </row>
    <row r="171" spans="1:35" s="5" customFormat="1" x14ac:dyDescent="0.2">
      <c r="A171" s="167">
        <v>424</v>
      </c>
      <c r="B171" s="170" t="s">
        <v>222</v>
      </c>
      <c r="C171" s="174">
        <f>C172</f>
        <v>4855</v>
      </c>
      <c r="D171" s="127"/>
      <c r="E171" s="174">
        <f>E172</f>
        <v>4855</v>
      </c>
      <c r="F171" s="127"/>
      <c r="G171" s="127"/>
      <c r="H171" s="127"/>
      <c r="I171" s="129"/>
      <c r="J171" s="129"/>
      <c r="K171" s="174">
        <f>K172</f>
        <v>4855</v>
      </c>
      <c r="L171" s="127"/>
      <c r="M171" s="174">
        <f>M172</f>
        <v>4855</v>
      </c>
      <c r="N171" s="127"/>
      <c r="O171" s="127"/>
      <c r="P171" s="127"/>
      <c r="Q171" s="129"/>
      <c r="R171" s="129"/>
      <c r="S171" s="174">
        <f>S172</f>
        <v>4855</v>
      </c>
      <c r="T171" s="127"/>
      <c r="U171" s="174">
        <f>U172</f>
        <v>4855</v>
      </c>
      <c r="V171" s="127"/>
      <c r="W171" s="127"/>
      <c r="X171" s="127"/>
      <c r="Y171" s="129"/>
      <c r="Z171" s="129"/>
      <c r="AA171" s="130"/>
      <c r="AB171" s="130"/>
      <c r="AC171" s="130"/>
      <c r="AD171" s="130"/>
      <c r="AE171" s="130"/>
      <c r="AF171" s="130"/>
      <c r="AG171" s="130"/>
      <c r="AH171" s="130"/>
      <c r="AI171" s="130"/>
    </row>
    <row r="172" spans="1:35" s="5" customFormat="1" x14ac:dyDescent="0.2">
      <c r="A172" s="133">
        <v>4241</v>
      </c>
      <c r="B172" s="134" t="s">
        <v>202</v>
      </c>
      <c r="C172" s="173">
        <v>4855</v>
      </c>
      <c r="D172" s="127"/>
      <c r="E172" s="173">
        <v>4855</v>
      </c>
      <c r="F172" s="127"/>
      <c r="G172" s="127"/>
      <c r="H172" s="127"/>
      <c r="I172" s="129"/>
      <c r="J172" s="129"/>
      <c r="K172" s="173">
        <v>4855</v>
      </c>
      <c r="L172" s="127"/>
      <c r="M172" s="173">
        <v>4855</v>
      </c>
      <c r="N172" s="127"/>
      <c r="O172" s="127"/>
      <c r="P172" s="127"/>
      <c r="Q172" s="129"/>
      <c r="R172" s="129"/>
      <c r="S172" s="173">
        <v>4855</v>
      </c>
      <c r="T172" s="127"/>
      <c r="U172" s="173">
        <v>4855</v>
      </c>
      <c r="V172" s="127"/>
      <c r="W172" s="127"/>
      <c r="X172" s="127"/>
      <c r="Y172" s="129"/>
      <c r="Z172" s="129"/>
      <c r="AA172" s="130"/>
      <c r="AB172" s="130"/>
      <c r="AC172" s="130"/>
      <c r="AD172" s="130"/>
      <c r="AE172" s="130"/>
      <c r="AF172" s="130"/>
      <c r="AG172" s="130"/>
      <c r="AH172" s="130"/>
      <c r="AI172" s="130"/>
    </row>
    <row r="173" spans="1:35" s="5" customFormat="1" x14ac:dyDescent="0.2">
      <c r="A173" s="167">
        <v>426</v>
      </c>
      <c r="B173" s="170" t="s">
        <v>80</v>
      </c>
      <c r="C173" s="173"/>
      <c r="D173" s="127"/>
      <c r="E173" s="173"/>
      <c r="F173" s="127"/>
      <c r="G173" s="127"/>
      <c r="H173" s="127"/>
      <c r="I173" s="129"/>
      <c r="J173" s="129"/>
      <c r="K173" s="173"/>
      <c r="L173" s="127"/>
      <c r="M173" s="173"/>
      <c r="N173" s="127"/>
      <c r="O173" s="127"/>
      <c r="P173" s="127"/>
      <c r="Q173" s="129"/>
      <c r="R173" s="129"/>
      <c r="S173" s="173"/>
      <c r="T173" s="127"/>
      <c r="U173" s="173"/>
      <c r="V173" s="127"/>
      <c r="W173" s="127"/>
      <c r="X173" s="127"/>
      <c r="Y173" s="129"/>
      <c r="Z173" s="129"/>
      <c r="AA173" s="130"/>
      <c r="AB173" s="130"/>
      <c r="AC173" s="130"/>
      <c r="AD173" s="130"/>
      <c r="AE173" s="130"/>
      <c r="AF173" s="130"/>
      <c r="AG173" s="130"/>
      <c r="AH173" s="130"/>
      <c r="AI173" s="130"/>
    </row>
    <row r="174" spans="1:35" s="5" customFormat="1" x14ac:dyDescent="0.2">
      <c r="A174" s="136" t="s">
        <v>220</v>
      </c>
      <c r="B174" s="134" t="s">
        <v>221</v>
      </c>
      <c r="C174" s="173"/>
      <c r="D174" s="127"/>
      <c r="E174" s="173"/>
      <c r="F174" s="127"/>
      <c r="G174" s="127"/>
      <c r="H174" s="127"/>
      <c r="I174" s="129"/>
      <c r="J174" s="129"/>
      <c r="K174" s="173"/>
      <c r="L174" s="127"/>
      <c r="M174" s="173"/>
      <c r="N174" s="127"/>
      <c r="O174" s="127"/>
      <c r="P174" s="127"/>
      <c r="Q174" s="129"/>
      <c r="R174" s="129"/>
      <c r="S174" s="173"/>
      <c r="T174" s="127"/>
      <c r="U174" s="173"/>
      <c r="V174" s="127"/>
      <c r="W174" s="127"/>
      <c r="X174" s="127"/>
      <c r="Y174" s="129"/>
      <c r="Z174" s="129"/>
      <c r="AA174" s="130"/>
      <c r="AB174" s="130"/>
      <c r="AC174" s="130"/>
      <c r="AD174" s="130"/>
      <c r="AE174" s="130"/>
      <c r="AF174" s="130"/>
      <c r="AG174" s="130"/>
      <c r="AH174" s="130"/>
      <c r="AI174" s="130"/>
    </row>
    <row r="175" spans="1:35" s="5" customFormat="1" ht="21" customHeight="1" x14ac:dyDescent="0.2">
      <c r="A175" s="159" t="s">
        <v>212</v>
      </c>
      <c r="B175" s="162" t="s">
        <v>209</v>
      </c>
      <c r="C175" s="171">
        <f>C176+C216</f>
        <v>898995.51</v>
      </c>
      <c r="D175" s="85"/>
      <c r="E175" s="85"/>
      <c r="F175" s="85"/>
      <c r="G175" s="171">
        <f>G176+G216</f>
        <v>898995.51</v>
      </c>
      <c r="H175" s="85"/>
      <c r="I175" s="85"/>
      <c r="J175" s="85"/>
      <c r="K175" s="171">
        <f>K176+K216</f>
        <v>168657.58</v>
      </c>
      <c r="L175" s="85"/>
      <c r="M175" s="85"/>
      <c r="N175" s="85"/>
      <c r="O175" s="171">
        <f>O176+O216</f>
        <v>168657.58</v>
      </c>
      <c r="P175" s="85"/>
      <c r="Q175" s="85"/>
      <c r="R175" s="85"/>
      <c r="S175" s="171">
        <f>S176+S216</f>
        <v>193508.61</v>
      </c>
      <c r="T175" s="85"/>
      <c r="U175" s="85"/>
      <c r="V175" s="85"/>
      <c r="W175" s="171">
        <f>W176+W216</f>
        <v>193508.61</v>
      </c>
      <c r="X175" s="85"/>
      <c r="Y175" s="85"/>
      <c r="Z175" s="85"/>
    </row>
    <row r="176" spans="1:35" s="5" customFormat="1" ht="13.5" customHeight="1" x14ac:dyDescent="0.2">
      <c r="A176" s="160">
        <v>3</v>
      </c>
      <c r="B176" s="161" t="s">
        <v>157</v>
      </c>
      <c r="C176" s="174">
        <f>C177+C184+C212</f>
        <v>175995.50999999998</v>
      </c>
      <c r="D176" s="166"/>
      <c r="E176" s="129"/>
      <c r="F176" s="129"/>
      <c r="G176" s="174">
        <f>G177+G184+G212</f>
        <v>175995.50999999998</v>
      </c>
      <c r="H176" s="129"/>
      <c r="I176" s="129"/>
      <c r="J176" s="129"/>
      <c r="K176" s="174">
        <f>K177+K184+K212</f>
        <v>168657.58</v>
      </c>
      <c r="L176" s="166"/>
      <c r="M176" s="129"/>
      <c r="N176" s="129"/>
      <c r="O176" s="174">
        <f>O177+O184+O212</f>
        <v>168657.58</v>
      </c>
      <c r="P176" s="129"/>
      <c r="Q176" s="129"/>
      <c r="R176" s="129"/>
      <c r="S176" s="174">
        <f>S177+S184+S212</f>
        <v>193508.61</v>
      </c>
      <c r="T176" s="166"/>
      <c r="U176" s="129"/>
      <c r="V176" s="129"/>
      <c r="W176" s="174">
        <f>W177+W184+W212</f>
        <v>193508.61</v>
      </c>
      <c r="X176" s="129"/>
      <c r="Y176" s="129"/>
      <c r="Z176" s="129"/>
      <c r="AA176" s="130"/>
      <c r="AB176" s="130"/>
      <c r="AC176" s="130"/>
      <c r="AD176" s="130"/>
      <c r="AE176" s="130"/>
      <c r="AF176" s="130"/>
      <c r="AG176" s="130"/>
      <c r="AH176" s="130"/>
      <c r="AI176" s="130"/>
    </row>
    <row r="177" spans="1:35" s="5" customFormat="1" x14ac:dyDescent="0.2">
      <c r="A177" s="160">
        <v>31</v>
      </c>
      <c r="B177" s="161" t="s">
        <v>20</v>
      </c>
      <c r="C177" s="174">
        <f>SUM(C178:C183)</f>
        <v>142423.91999999998</v>
      </c>
      <c r="D177" s="174"/>
      <c r="E177" s="129"/>
      <c r="F177" s="129"/>
      <c r="G177" s="174">
        <f>SUM(G178:G183)</f>
        <v>142423.91999999998</v>
      </c>
      <c r="H177" s="129"/>
      <c r="I177" s="129"/>
      <c r="J177" s="129"/>
      <c r="K177" s="174">
        <f>SUM(K178:K183)</f>
        <v>142423.91999999998</v>
      </c>
      <c r="L177" s="174"/>
      <c r="M177" s="129"/>
      <c r="N177" s="129"/>
      <c r="O177" s="174">
        <f>SUM(O178:O183)</f>
        <v>142423.91999999998</v>
      </c>
      <c r="P177" s="129"/>
      <c r="Q177" s="129"/>
      <c r="R177" s="129"/>
      <c r="S177" s="174">
        <f>SUM(S178:S183)</f>
        <v>130555.26</v>
      </c>
      <c r="T177" s="174"/>
      <c r="U177" s="129"/>
      <c r="V177" s="129"/>
      <c r="W177" s="174">
        <f>SUM(W178:W183)</f>
        <v>130555.26</v>
      </c>
      <c r="X177" s="129"/>
      <c r="Y177" s="129"/>
      <c r="Z177" s="129"/>
      <c r="AA177" s="130"/>
      <c r="AB177" s="130"/>
      <c r="AC177" s="130"/>
      <c r="AD177" s="130"/>
      <c r="AE177" s="130"/>
      <c r="AF177" s="130"/>
      <c r="AG177" s="130"/>
      <c r="AH177" s="130"/>
      <c r="AI177" s="130"/>
    </row>
    <row r="178" spans="1:35" s="121" customFormat="1" x14ac:dyDescent="0.2">
      <c r="A178" s="133">
        <v>3111</v>
      </c>
      <c r="B178" s="134" t="s">
        <v>158</v>
      </c>
      <c r="C178" s="173">
        <v>122252.28</v>
      </c>
      <c r="D178" s="165"/>
      <c r="E178" s="127"/>
      <c r="F178" s="127"/>
      <c r="G178" s="173">
        <v>122252.28</v>
      </c>
      <c r="H178" s="127"/>
      <c r="I178" s="127"/>
      <c r="J178" s="127"/>
      <c r="K178" s="173">
        <v>122252.28</v>
      </c>
      <c r="L178" s="165"/>
      <c r="M178" s="127"/>
      <c r="N178" s="127"/>
      <c r="O178" s="173">
        <v>122252.28</v>
      </c>
      <c r="P178" s="127"/>
      <c r="Q178" s="127"/>
      <c r="R178" s="127"/>
      <c r="S178" s="173">
        <v>112064.59</v>
      </c>
      <c r="T178" s="165"/>
      <c r="U178" s="127"/>
      <c r="V178" s="127"/>
      <c r="W178" s="173">
        <v>112064.59</v>
      </c>
      <c r="X178" s="127"/>
      <c r="Y178" s="127"/>
      <c r="Z178" s="127"/>
      <c r="AA178" s="128"/>
      <c r="AB178" s="128"/>
      <c r="AC178" s="128"/>
      <c r="AD178" s="128"/>
      <c r="AE178" s="128"/>
      <c r="AF178" s="128"/>
      <c r="AG178" s="128"/>
      <c r="AH178" s="128"/>
      <c r="AI178" s="128"/>
    </row>
    <row r="179" spans="1:35" s="121" customFormat="1" x14ac:dyDescent="0.2">
      <c r="A179" s="133">
        <v>3113</v>
      </c>
      <c r="B179" s="134" t="s">
        <v>159</v>
      </c>
      <c r="C179" s="175"/>
      <c r="D179" s="165"/>
      <c r="E179" s="127"/>
      <c r="F179" s="127"/>
      <c r="G179" s="175"/>
      <c r="H179" s="127"/>
      <c r="I179" s="127"/>
      <c r="J179" s="127"/>
      <c r="K179" s="175"/>
      <c r="L179" s="165"/>
      <c r="M179" s="127"/>
      <c r="N179" s="127"/>
      <c r="O179" s="175"/>
      <c r="P179" s="127"/>
      <c r="Q179" s="127"/>
      <c r="R179" s="127"/>
      <c r="S179" s="175"/>
      <c r="T179" s="165"/>
      <c r="U179" s="127"/>
      <c r="V179" s="127"/>
      <c r="W179" s="175"/>
      <c r="X179" s="127"/>
      <c r="Y179" s="127"/>
      <c r="Z179" s="127"/>
      <c r="AA179" s="128"/>
      <c r="AB179" s="128"/>
      <c r="AC179" s="128"/>
      <c r="AD179" s="128"/>
      <c r="AE179" s="128"/>
      <c r="AF179" s="128"/>
      <c r="AG179" s="128"/>
      <c r="AH179" s="128"/>
      <c r="AI179" s="128"/>
    </row>
    <row r="180" spans="1:35" s="121" customFormat="1" x14ac:dyDescent="0.2">
      <c r="A180" s="133">
        <v>3114</v>
      </c>
      <c r="B180" s="134" t="s">
        <v>160</v>
      </c>
      <c r="C180" s="175"/>
      <c r="D180" s="165"/>
      <c r="E180" s="127"/>
      <c r="F180" s="127"/>
      <c r="G180" s="175"/>
      <c r="H180" s="127"/>
      <c r="I180" s="127"/>
      <c r="J180" s="127"/>
      <c r="K180" s="175"/>
      <c r="L180" s="165"/>
      <c r="M180" s="127"/>
      <c r="N180" s="127"/>
      <c r="O180" s="175"/>
      <c r="P180" s="127"/>
      <c r="Q180" s="127"/>
      <c r="R180" s="127"/>
      <c r="S180" s="175"/>
      <c r="T180" s="165"/>
      <c r="U180" s="127"/>
      <c r="V180" s="127"/>
      <c r="W180" s="175"/>
      <c r="X180" s="127"/>
      <c r="Y180" s="127"/>
      <c r="Z180" s="127"/>
      <c r="AA180" s="128"/>
      <c r="AB180" s="128"/>
      <c r="AC180" s="128"/>
      <c r="AD180" s="128"/>
      <c r="AE180" s="128"/>
      <c r="AF180" s="128"/>
      <c r="AG180" s="128"/>
      <c r="AH180" s="128"/>
      <c r="AI180" s="128"/>
    </row>
    <row r="181" spans="1:35" s="121" customFormat="1" x14ac:dyDescent="0.2">
      <c r="A181" s="133">
        <v>3121</v>
      </c>
      <c r="B181" s="134" t="s">
        <v>22</v>
      </c>
      <c r="C181" s="175"/>
      <c r="D181" s="165"/>
      <c r="E181" s="127"/>
      <c r="F181" s="127"/>
      <c r="G181" s="175"/>
      <c r="H181" s="127"/>
      <c r="I181" s="127"/>
      <c r="J181" s="127"/>
      <c r="K181" s="175"/>
      <c r="L181" s="165"/>
      <c r="M181" s="127"/>
      <c r="N181" s="127"/>
      <c r="O181" s="175"/>
      <c r="P181" s="127"/>
      <c r="Q181" s="127"/>
      <c r="R181" s="127"/>
      <c r="S181" s="175"/>
      <c r="T181" s="165"/>
      <c r="U181" s="127"/>
      <c r="V181" s="127"/>
      <c r="W181" s="175"/>
      <c r="X181" s="127"/>
      <c r="Y181" s="127"/>
      <c r="Z181" s="127"/>
      <c r="AA181" s="128"/>
      <c r="AB181" s="128"/>
      <c r="AC181" s="128"/>
      <c r="AD181" s="128"/>
      <c r="AE181" s="128"/>
      <c r="AF181" s="128"/>
      <c r="AG181" s="128"/>
      <c r="AH181" s="128"/>
      <c r="AI181" s="128"/>
    </row>
    <row r="182" spans="1:35" s="121" customFormat="1" x14ac:dyDescent="0.2">
      <c r="A182" s="133">
        <v>3131</v>
      </c>
      <c r="B182" s="134" t="s">
        <v>161</v>
      </c>
      <c r="C182" s="175"/>
      <c r="D182" s="165"/>
      <c r="E182" s="127"/>
      <c r="F182" s="127"/>
      <c r="G182" s="175"/>
      <c r="H182" s="127"/>
      <c r="I182" s="127"/>
      <c r="J182" s="127"/>
      <c r="K182" s="175"/>
      <c r="L182" s="165"/>
      <c r="M182" s="127"/>
      <c r="N182" s="127"/>
      <c r="O182" s="175"/>
      <c r="P182" s="127"/>
      <c r="Q182" s="127"/>
      <c r="R182" s="127"/>
      <c r="S182" s="175"/>
      <c r="T182" s="165"/>
      <c r="U182" s="127"/>
      <c r="V182" s="127"/>
      <c r="W182" s="175"/>
      <c r="X182" s="127"/>
      <c r="Y182" s="127"/>
      <c r="Z182" s="127"/>
      <c r="AA182" s="128"/>
      <c r="AB182" s="128"/>
      <c r="AC182" s="128"/>
      <c r="AD182" s="128"/>
      <c r="AE182" s="128"/>
      <c r="AF182" s="128"/>
      <c r="AG182" s="128"/>
      <c r="AH182" s="128"/>
      <c r="AI182" s="128"/>
    </row>
    <row r="183" spans="1:35" s="121" customFormat="1" x14ac:dyDescent="0.2">
      <c r="A183" s="133">
        <v>3132</v>
      </c>
      <c r="B183" s="134" t="s">
        <v>162</v>
      </c>
      <c r="C183" s="173">
        <v>20171.64</v>
      </c>
      <c r="D183" s="165"/>
      <c r="E183" s="127"/>
      <c r="F183" s="127"/>
      <c r="G183" s="173">
        <v>20171.64</v>
      </c>
      <c r="H183" s="127"/>
      <c r="I183" s="127"/>
      <c r="J183" s="127"/>
      <c r="K183" s="173">
        <v>20171.64</v>
      </c>
      <c r="L183" s="165"/>
      <c r="M183" s="127"/>
      <c r="N183" s="127"/>
      <c r="O183" s="173">
        <v>20171.64</v>
      </c>
      <c r="P183" s="127"/>
      <c r="Q183" s="127"/>
      <c r="R183" s="127"/>
      <c r="S183" s="173">
        <v>18490.669999999998</v>
      </c>
      <c r="T183" s="165"/>
      <c r="U183" s="127"/>
      <c r="V183" s="127"/>
      <c r="W183" s="173">
        <v>18490.669999999998</v>
      </c>
      <c r="X183" s="127"/>
      <c r="Y183" s="127"/>
      <c r="Z183" s="127"/>
      <c r="AA183" s="128"/>
      <c r="AB183" s="128"/>
      <c r="AC183" s="128"/>
      <c r="AD183" s="128"/>
      <c r="AE183" s="128"/>
      <c r="AF183" s="128"/>
      <c r="AG183" s="128"/>
      <c r="AH183" s="128"/>
      <c r="AI183" s="128"/>
    </row>
    <row r="184" spans="1:35" s="5" customFormat="1" x14ac:dyDescent="0.2">
      <c r="A184" s="160">
        <v>32</v>
      </c>
      <c r="B184" s="161" t="s">
        <v>24</v>
      </c>
      <c r="C184" s="174">
        <f>SUM(C185:C211)</f>
        <v>33571.589999999997</v>
      </c>
      <c r="D184" s="166"/>
      <c r="E184" s="129"/>
      <c r="F184" s="129"/>
      <c r="G184" s="174">
        <f>SUM(G185:G211)</f>
        <v>33571.589999999997</v>
      </c>
      <c r="H184" s="129"/>
      <c r="I184" s="129"/>
      <c r="J184" s="129"/>
      <c r="K184" s="174">
        <f>SUM(K185:K211)</f>
        <v>26233.66</v>
      </c>
      <c r="L184" s="166"/>
      <c r="M184" s="129"/>
      <c r="N184" s="129"/>
      <c r="O184" s="174">
        <f>SUM(O185:O211)</f>
        <v>26233.66</v>
      </c>
      <c r="P184" s="129"/>
      <c r="Q184" s="129"/>
      <c r="R184" s="129"/>
      <c r="S184" s="174">
        <f>SUM(S185:S211)</f>
        <v>62953.35</v>
      </c>
      <c r="T184" s="166"/>
      <c r="U184" s="129"/>
      <c r="V184" s="129"/>
      <c r="W184" s="174">
        <f>SUM(W185:W211)</f>
        <v>62953.35</v>
      </c>
      <c r="X184" s="129"/>
      <c r="Y184" s="129"/>
      <c r="Z184" s="129"/>
      <c r="AA184" s="130"/>
      <c r="AB184" s="130"/>
      <c r="AC184" s="130"/>
      <c r="AD184" s="130"/>
      <c r="AE184" s="130"/>
      <c r="AF184" s="130"/>
      <c r="AG184" s="130"/>
      <c r="AH184" s="130"/>
      <c r="AI184" s="130"/>
    </row>
    <row r="185" spans="1:35" s="5" customFormat="1" x14ac:dyDescent="0.2">
      <c r="A185" s="133">
        <v>3211</v>
      </c>
      <c r="B185" s="134" t="s">
        <v>164</v>
      </c>
      <c r="C185" s="173">
        <v>12208</v>
      </c>
      <c r="D185" s="166"/>
      <c r="E185" s="129"/>
      <c r="F185" s="129"/>
      <c r="G185" s="173">
        <v>12208</v>
      </c>
      <c r="H185" s="129"/>
      <c r="I185" s="129"/>
      <c r="J185" s="129"/>
      <c r="K185" s="173">
        <v>4870</v>
      </c>
      <c r="L185" s="166"/>
      <c r="M185" s="129"/>
      <c r="N185" s="129"/>
      <c r="O185" s="173">
        <v>4870</v>
      </c>
      <c r="P185" s="129"/>
      <c r="Q185" s="129"/>
      <c r="R185" s="129"/>
      <c r="S185" s="173">
        <v>43370</v>
      </c>
      <c r="T185" s="166"/>
      <c r="U185" s="129"/>
      <c r="V185" s="129"/>
      <c r="W185" s="173">
        <v>43370</v>
      </c>
      <c r="X185" s="129"/>
      <c r="Y185" s="129"/>
      <c r="Z185" s="129"/>
      <c r="AA185" s="130"/>
      <c r="AB185" s="130"/>
      <c r="AC185" s="130"/>
      <c r="AD185" s="130"/>
      <c r="AE185" s="130"/>
      <c r="AF185" s="130"/>
      <c r="AG185" s="130"/>
      <c r="AH185" s="130"/>
      <c r="AI185" s="130"/>
    </row>
    <row r="186" spans="1:35" s="5" customFormat="1" ht="24" x14ac:dyDescent="0.2">
      <c r="A186" s="133">
        <v>3212</v>
      </c>
      <c r="B186" s="134" t="s">
        <v>165</v>
      </c>
      <c r="C186" s="176"/>
      <c r="D186" s="166"/>
      <c r="E186" s="129"/>
      <c r="F186" s="129"/>
      <c r="G186" s="176"/>
      <c r="H186" s="129"/>
      <c r="I186" s="129"/>
      <c r="J186" s="129"/>
      <c r="K186" s="176"/>
      <c r="L186" s="166"/>
      <c r="M186" s="129"/>
      <c r="N186" s="129"/>
      <c r="O186" s="176"/>
      <c r="P186" s="129"/>
      <c r="Q186" s="129"/>
      <c r="R186" s="129"/>
      <c r="S186" s="176"/>
      <c r="T186" s="166"/>
      <c r="U186" s="129"/>
      <c r="V186" s="129"/>
      <c r="W186" s="176"/>
      <c r="X186" s="129"/>
      <c r="Y186" s="129"/>
      <c r="Z186" s="129"/>
      <c r="AA186" s="130"/>
      <c r="AB186" s="130"/>
      <c r="AC186" s="130"/>
      <c r="AD186" s="130"/>
      <c r="AE186" s="130"/>
      <c r="AF186" s="130"/>
      <c r="AG186" s="130"/>
      <c r="AH186" s="130"/>
      <c r="AI186" s="130"/>
    </row>
    <row r="187" spans="1:35" s="5" customFormat="1" x14ac:dyDescent="0.2">
      <c r="A187" s="133">
        <v>3213</v>
      </c>
      <c r="B187" s="134" t="s">
        <v>166</v>
      </c>
      <c r="C187" s="176"/>
      <c r="D187" s="166"/>
      <c r="E187" s="129"/>
      <c r="F187" s="129"/>
      <c r="G187" s="176"/>
      <c r="H187" s="129"/>
      <c r="I187" s="129"/>
      <c r="J187" s="129"/>
      <c r="K187" s="176"/>
      <c r="L187" s="166"/>
      <c r="M187" s="129"/>
      <c r="N187" s="129"/>
      <c r="O187" s="176"/>
      <c r="P187" s="129"/>
      <c r="Q187" s="129"/>
      <c r="R187" s="129"/>
      <c r="S187" s="176"/>
      <c r="T187" s="166"/>
      <c r="U187" s="129"/>
      <c r="V187" s="129"/>
      <c r="W187" s="176"/>
      <c r="X187" s="129"/>
      <c r="Y187" s="129"/>
      <c r="Z187" s="129"/>
      <c r="AA187" s="130"/>
      <c r="AB187" s="130"/>
      <c r="AC187" s="130"/>
      <c r="AD187" s="130"/>
      <c r="AE187" s="130"/>
      <c r="AF187" s="130"/>
      <c r="AG187" s="130"/>
      <c r="AH187" s="130"/>
      <c r="AI187" s="130"/>
    </row>
    <row r="188" spans="1:35" s="5" customFormat="1" x14ac:dyDescent="0.2">
      <c r="A188" s="133">
        <v>3214</v>
      </c>
      <c r="B188" s="134" t="s">
        <v>167</v>
      </c>
      <c r="C188" s="176"/>
      <c r="D188" s="166"/>
      <c r="E188" s="129"/>
      <c r="F188" s="129"/>
      <c r="G188" s="176"/>
      <c r="H188" s="129"/>
      <c r="I188" s="129"/>
      <c r="J188" s="129"/>
      <c r="K188" s="176"/>
      <c r="L188" s="166"/>
      <c r="M188" s="129"/>
      <c r="N188" s="129"/>
      <c r="O188" s="176"/>
      <c r="P188" s="129"/>
      <c r="Q188" s="129"/>
      <c r="R188" s="129"/>
      <c r="S188" s="176"/>
      <c r="T188" s="166"/>
      <c r="U188" s="129"/>
      <c r="V188" s="129"/>
      <c r="W188" s="176"/>
      <c r="X188" s="129"/>
      <c r="Y188" s="129"/>
      <c r="Z188" s="129"/>
      <c r="AA188" s="130"/>
      <c r="AB188" s="130"/>
      <c r="AC188" s="130"/>
      <c r="AD188" s="130"/>
      <c r="AE188" s="130"/>
      <c r="AF188" s="130"/>
      <c r="AG188" s="130"/>
      <c r="AH188" s="130"/>
      <c r="AI188" s="130"/>
    </row>
    <row r="189" spans="1:35" s="5" customFormat="1" x14ac:dyDescent="0.2">
      <c r="A189" s="133">
        <v>3221</v>
      </c>
      <c r="B189" s="134" t="s">
        <v>168</v>
      </c>
      <c r="C189" s="173">
        <v>21363.59</v>
      </c>
      <c r="D189" s="165"/>
      <c r="E189" s="127"/>
      <c r="F189" s="129"/>
      <c r="G189" s="173">
        <v>21363.59</v>
      </c>
      <c r="H189" s="129"/>
      <c r="I189" s="129"/>
      <c r="J189" s="129"/>
      <c r="K189" s="173">
        <v>21363.66</v>
      </c>
      <c r="L189" s="165"/>
      <c r="M189" s="127"/>
      <c r="N189" s="129"/>
      <c r="O189" s="173">
        <v>21363.66</v>
      </c>
      <c r="P189" s="129"/>
      <c r="Q189" s="129"/>
      <c r="R189" s="129"/>
      <c r="S189" s="173">
        <v>19583.349999999999</v>
      </c>
      <c r="T189" s="165"/>
      <c r="U189" s="127"/>
      <c r="V189" s="129"/>
      <c r="W189" s="173">
        <v>19583.349999999999</v>
      </c>
      <c r="X189" s="129"/>
      <c r="Y189" s="129"/>
      <c r="Z189" s="129"/>
      <c r="AA189" s="130"/>
      <c r="AB189" s="130"/>
      <c r="AC189" s="130"/>
      <c r="AD189" s="130"/>
      <c r="AE189" s="130"/>
      <c r="AF189" s="130"/>
      <c r="AG189" s="130"/>
      <c r="AH189" s="130"/>
      <c r="AI189" s="130"/>
    </row>
    <row r="190" spans="1:35" s="5" customFormat="1" x14ac:dyDescent="0.2">
      <c r="A190" s="133">
        <v>3222</v>
      </c>
      <c r="B190" s="134" t="s">
        <v>169</v>
      </c>
      <c r="C190" s="176"/>
      <c r="D190" s="165"/>
      <c r="E190" s="127"/>
      <c r="F190" s="129"/>
      <c r="G190" s="176"/>
      <c r="H190" s="129"/>
      <c r="I190" s="129"/>
      <c r="J190" s="129"/>
      <c r="K190" s="176"/>
      <c r="L190" s="165"/>
      <c r="M190" s="127"/>
      <c r="N190" s="129"/>
      <c r="O190" s="176"/>
      <c r="P190" s="129"/>
      <c r="Q190" s="129"/>
      <c r="R190" s="129"/>
      <c r="S190" s="176"/>
      <c r="T190" s="165"/>
      <c r="U190" s="127"/>
      <c r="V190" s="129"/>
      <c r="W190" s="176"/>
      <c r="X190" s="129"/>
      <c r="Y190" s="129"/>
      <c r="Z190" s="129"/>
      <c r="AA190" s="130"/>
      <c r="AB190" s="130"/>
      <c r="AC190" s="130"/>
      <c r="AD190" s="130"/>
      <c r="AE190" s="130"/>
      <c r="AF190" s="130"/>
      <c r="AG190" s="130"/>
      <c r="AH190" s="130"/>
      <c r="AI190" s="130"/>
    </row>
    <row r="191" spans="1:35" s="5" customFormat="1" x14ac:dyDescent="0.2">
      <c r="A191" s="133">
        <v>3223</v>
      </c>
      <c r="B191" s="134" t="s">
        <v>170</v>
      </c>
      <c r="C191" s="176"/>
      <c r="D191" s="165"/>
      <c r="E191" s="127"/>
      <c r="F191" s="129"/>
      <c r="G191" s="176"/>
      <c r="H191" s="129"/>
      <c r="I191" s="129"/>
      <c r="J191" s="129"/>
      <c r="K191" s="176"/>
      <c r="L191" s="165"/>
      <c r="M191" s="127"/>
      <c r="N191" s="129"/>
      <c r="O191" s="176"/>
      <c r="P191" s="129"/>
      <c r="Q191" s="129"/>
      <c r="R191" s="129"/>
      <c r="S191" s="176"/>
      <c r="T191" s="165"/>
      <c r="U191" s="127"/>
      <c r="V191" s="129"/>
      <c r="W191" s="176"/>
      <c r="X191" s="129"/>
      <c r="Y191" s="129"/>
      <c r="Z191" s="129"/>
      <c r="AA191" s="130"/>
      <c r="AB191" s="130"/>
      <c r="AC191" s="130"/>
      <c r="AD191" s="130"/>
      <c r="AE191" s="130"/>
      <c r="AF191" s="130"/>
      <c r="AG191" s="130"/>
      <c r="AH191" s="130"/>
      <c r="AI191" s="130"/>
    </row>
    <row r="192" spans="1:35" s="5" customFormat="1" ht="24" x14ac:dyDescent="0.2">
      <c r="A192" s="133">
        <v>3224</v>
      </c>
      <c r="B192" s="134" t="s">
        <v>171</v>
      </c>
      <c r="C192" s="176"/>
      <c r="D192" s="165"/>
      <c r="E192" s="127"/>
      <c r="F192" s="129"/>
      <c r="G192" s="176"/>
      <c r="H192" s="129"/>
      <c r="I192" s="129"/>
      <c r="J192" s="129"/>
      <c r="K192" s="176"/>
      <c r="L192" s="165"/>
      <c r="M192" s="127"/>
      <c r="N192" s="129"/>
      <c r="O192" s="176"/>
      <c r="P192" s="129"/>
      <c r="Q192" s="129"/>
      <c r="R192" s="129"/>
      <c r="S192" s="176"/>
      <c r="T192" s="165"/>
      <c r="U192" s="127"/>
      <c r="V192" s="129"/>
      <c r="W192" s="176"/>
      <c r="X192" s="129"/>
      <c r="Y192" s="129"/>
      <c r="Z192" s="129"/>
      <c r="AA192" s="130"/>
      <c r="AB192" s="130"/>
      <c r="AC192" s="130"/>
      <c r="AD192" s="130"/>
      <c r="AE192" s="130"/>
      <c r="AF192" s="130"/>
      <c r="AG192" s="130"/>
      <c r="AH192" s="130"/>
      <c r="AI192" s="130"/>
    </row>
    <row r="193" spans="1:35" s="121" customFormat="1" x14ac:dyDescent="0.2">
      <c r="A193" s="133">
        <v>3225</v>
      </c>
      <c r="B193" s="134" t="s">
        <v>172</v>
      </c>
      <c r="C193" s="127"/>
      <c r="D193" s="165"/>
      <c r="E193" s="127"/>
      <c r="F193" s="127"/>
      <c r="G193" s="127"/>
      <c r="H193" s="127"/>
      <c r="I193" s="127"/>
      <c r="J193" s="127"/>
      <c r="K193" s="127"/>
      <c r="L193" s="165"/>
      <c r="M193" s="127"/>
      <c r="N193" s="127"/>
      <c r="O193" s="127"/>
      <c r="P193" s="127"/>
      <c r="Q193" s="127"/>
      <c r="R193" s="127"/>
      <c r="S193" s="127"/>
      <c r="T193" s="165"/>
      <c r="U193" s="127"/>
      <c r="V193" s="127"/>
      <c r="W193" s="127"/>
      <c r="X193" s="127"/>
      <c r="Y193" s="127"/>
      <c r="Z193" s="127"/>
      <c r="AA193" s="128"/>
      <c r="AB193" s="128"/>
      <c r="AC193" s="128"/>
      <c r="AD193" s="128"/>
      <c r="AE193" s="128"/>
      <c r="AF193" s="128"/>
      <c r="AG193" s="128"/>
      <c r="AH193" s="128"/>
      <c r="AI193" s="128"/>
    </row>
    <row r="194" spans="1:35" s="121" customFormat="1" x14ac:dyDescent="0.2">
      <c r="A194" s="133">
        <v>3226</v>
      </c>
      <c r="B194" s="134" t="s">
        <v>173</v>
      </c>
      <c r="C194" s="127"/>
      <c r="D194" s="165"/>
      <c r="E194" s="127"/>
      <c r="F194" s="127"/>
      <c r="G194" s="127"/>
      <c r="H194" s="127"/>
      <c r="I194" s="127"/>
      <c r="J194" s="127"/>
      <c r="K194" s="127"/>
      <c r="L194" s="165"/>
      <c r="M194" s="127"/>
      <c r="N194" s="127"/>
      <c r="O194" s="127"/>
      <c r="P194" s="127"/>
      <c r="Q194" s="127"/>
      <c r="R194" s="127"/>
      <c r="S194" s="127"/>
      <c r="T194" s="165"/>
      <c r="U194" s="127"/>
      <c r="V194" s="127"/>
      <c r="W194" s="127"/>
      <c r="X194" s="127"/>
      <c r="Y194" s="127"/>
      <c r="Z194" s="127"/>
      <c r="AA194" s="128"/>
      <c r="AB194" s="128"/>
      <c r="AC194" s="128"/>
      <c r="AD194" s="128"/>
      <c r="AE194" s="128"/>
      <c r="AF194" s="128"/>
      <c r="AG194" s="128"/>
      <c r="AH194" s="128"/>
      <c r="AI194" s="128"/>
    </row>
    <row r="195" spans="1:35" s="121" customFormat="1" x14ac:dyDescent="0.2">
      <c r="A195" s="133">
        <v>3227</v>
      </c>
      <c r="B195" s="134" t="s">
        <v>174</v>
      </c>
      <c r="C195" s="127"/>
      <c r="D195" s="165"/>
      <c r="E195" s="127"/>
      <c r="F195" s="127"/>
      <c r="G195" s="127"/>
      <c r="H195" s="127"/>
      <c r="I195" s="127"/>
      <c r="J195" s="127"/>
      <c r="K195" s="127"/>
      <c r="L195" s="165"/>
      <c r="M195" s="127"/>
      <c r="N195" s="127"/>
      <c r="O195" s="127"/>
      <c r="P195" s="127"/>
      <c r="Q195" s="127"/>
      <c r="R195" s="127"/>
      <c r="S195" s="127"/>
      <c r="T195" s="165"/>
      <c r="U195" s="127"/>
      <c r="V195" s="127"/>
      <c r="W195" s="127"/>
      <c r="X195" s="127"/>
      <c r="Y195" s="127"/>
      <c r="Z195" s="127"/>
      <c r="AA195" s="128"/>
      <c r="AB195" s="128"/>
      <c r="AC195" s="128"/>
      <c r="AD195" s="128"/>
      <c r="AE195" s="128"/>
      <c r="AF195" s="128"/>
      <c r="AG195" s="128"/>
      <c r="AH195" s="128"/>
      <c r="AI195" s="128"/>
    </row>
    <row r="196" spans="1:35" s="5" customFormat="1" x14ac:dyDescent="0.2">
      <c r="A196" s="133">
        <v>3231</v>
      </c>
      <c r="B196" s="134" t="s">
        <v>175</v>
      </c>
      <c r="C196" s="129"/>
      <c r="D196" s="165"/>
      <c r="E196" s="127"/>
      <c r="F196" s="129"/>
      <c r="G196" s="129"/>
      <c r="H196" s="129"/>
      <c r="I196" s="129"/>
      <c r="J196" s="129"/>
      <c r="K196" s="129"/>
      <c r="L196" s="165"/>
      <c r="M196" s="127"/>
      <c r="N196" s="129"/>
      <c r="O196" s="129"/>
      <c r="P196" s="129"/>
      <c r="Q196" s="129"/>
      <c r="R196" s="129"/>
      <c r="S196" s="129"/>
      <c r="T196" s="165"/>
      <c r="U196" s="127"/>
      <c r="V196" s="129"/>
      <c r="W196" s="129"/>
      <c r="X196" s="129"/>
      <c r="Y196" s="129"/>
      <c r="Z196" s="129"/>
      <c r="AA196" s="130"/>
      <c r="AB196" s="130"/>
      <c r="AC196" s="130"/>
      <c r="AD196" s="130"/>
      <c r="AE196" s="130"/>
      <c r="AF196" s="130"/>
      <c r="AG196" s="130"/>
      <c r="AH196" s="130"/>
      <c r="AI196" s="130"/>
    </row>
    <row r="197" spans="1:35" s="5" customFormat="1" x14ac:dyDescent="0.2">
      <c r="A197" s="133">
        <v>3232</v>
      </c>
      <c r="B197" s="134" t="s">
        <v>176</v>
      </c>
      <c r="C197" s="129"/>
      <c r="D197" s="165"/>
      <c r="E197" s="127"/>
      <c r="F197" s="129"/>
      <c r="G197" s="129"/>
      <c r="H197" s="129"/>
      <c r="I197" s="129"/>
      <c r="J197" s="129"/>
      <c r="K197" s="129"/>
      <c r="L197" s="165"/>
      <c r="M197" s="127"/>
      <c r="N197" s="129"/>
      <c r="O197" s="129"/>
      <c r="P197" s="129"/>
      <c r="Q197" s="129"/>
      <c r="R197" s="129"/>
      <c r="S197" s="129"/>
      <c r="T197" s="165"/>
      <c r="U197" s="127"/>
      <c r="V197" s="129"/>
      <c r="W197" s="129"/>
      <c r="X197" s="129"/>
      <c r="Y197" s="129"/>
      <c r="Z197" s="129"/>
      <c r="AA197" s="130"/>
      <c r="AB197" s="130"/>
      <c r="AC197" s="130"/>
      <c r="AD197" s="130"/>
      <c r="AE197" s="130"/>
      <c r="AF197" s="130"/>
      <c r="AG197" s="130"/>
      <c r="AH197" s="130"/>
      <c r="AI197" s="130"/>
    </row>
    <row r="198" spans="1:35" s="5" customFormat="1" x14ac:dyDescent="0.2">
      <c r="A198" s="133">
        <v>3233</v>
      </c>
      <c r="B198" s="134" t="s">
        <v>177</v>
      </c>
      <c r="C198" s="129"/>
      <c r="D198" s="165"/>
      <c r="E198" s="127"/>
      <c r="F198" s="129"/>
      <c r="G198" s="129"/>
      <c r="H198" s="129"/>
      <c r="I198" s="129"/>
      <c r="J198" s="129"/>
      <c r="K198" s="129"/>
      <c r="L198" s="165"/>
      <c r="M198" s="127"/>
      <c r="N198" s="129"/>
      <c r="O198" s="129"/>
      <c r="P198" s="129"/>
      <c r="Q198" s="129"/>
      <c r="R198" s="129"/>
      <c r="S198" s="129"/>
      <c r="T198" s="165"/>
      <c r="U198" s="127"/>
      <c r="V198" s="129"/>
      <c r="W198" s="129"/>
      <c r="X198" s="129"/>
      <c r="Y198" s="129"/>
      <c r="Z198" s="129"/>
      <c r="AA198" s="130"/>
      <c r="AB198" s="130"/>
      <c r="AC198" s="130"/>
      <c r="AD198" s="130"/>
      <c r="AE198" s="130"/>
      <c r="AF198" s="130"/>
      <c r="AG198" s="130"/>
      <c r="AH198" s="130"/>
      <c r="AI198" s="130"/>
    </row>
    <row r="199" spans="1:35" s="5" customFormat="1" x14ac:dyDescent="0.2">
      <c r="A199" s="133">
        <v>3234</v>
      </c>
      <c r="B199" s="134" t="s">
        <v>178</v>
      </c>
      <c r="C199" s="129"/>
      <c r="D199" s="165"/>
      <c r="E199" s="127"/>
      <c r="F199" s="129"/>
      <c r="G199" s="129"/>
      <c r="H199" s="129"/>
      <c r="I199" s="129"/>
      <c r="J199" s="129"/>
      <c r="K199" s="129"/>
      <c r="L199" s="165"/>
      <c r="M199" s="127"/>
      <c r="N199" s="129"/>
      <c r="O199" s="129"/>
      <c r="P199" s="129"/>
      <c r="Q199" s="129"/>
      <c r="R199" s="129"/>
      <c r="S199" s="129"/>
      <c r="T199" s="165"/>
      <c r="U199" s="127"/>
      <c r="V199" s="129"/>
      <c r="W199" s="129"/>
      <c r="X199" s="129"/>
      <c r="Y199" s="129"/>
      <c r="Z199" s="129"/>
      <c r="AA199" s="130"/>
      <c r="AB199" s="130"/>
      <c r="AC199" s="130"/>
      <c r="AD199" s="130"/>
      <c r="AE199" s="130"/>
      <c r="AF199" s="130"/>
      <c r="AG199" s="130"/>
      <c r="AH199" s="130"/>
      <c r="AI199" s="130"/>
    </row>
    <row r="200" spans="1:35" s="5" customFormat="1" x14ac:dyDescent="0.2">
      <c r="A200" s="133">
        <v>3235</v>
      </c>
      <c r="B200" s="134" t="s">
        <v>179</v>
      </c>
      <c r="C200" s="129"/>
      <c r="D200" s="165"/>
      <c r="E200" s="127"/>
      <c r="F200" s="129"/>
      <c r="G200" s="129"/>
      <c r="H200" s="129"/>
      <c r="I200" s="129"/>
      <c r="J200" s="129"/>
      <c r="K200" s="129"/>
      <c r="L200" s="165"/>
      <c r="M200" s="127"/>
      <c r="N200" s="129"/>
      <c r="O200" s="129"/>
      <c r="P200" s="129"/>
      <c r="Q200" s="129"/>
      <c r="R200" s="129"/>
      <c r="S200" s="129"/>
      <c r="T200" s="165"/>
      <c r="U200" s="127"/>
      <c r="V200" s="129"/>
      <c r="W200" s="129"/>
      <c r="X200" s="129"/>
      <c r="Y200" s="129"/>
      <c r="Z200" s="129"/>
      <c r="AA200" s="130"/>
      <c r="AB200" s="130"/>
      <c r="AC200" s="130"/>
      <c r="AD200" s="130"/>
      <c r="AE200" s="130"/>
      <c r="AF200" s="130"/>
      <c r="AG200" s="130"/>
      <c r="AH200" s="130"/>
      <c r="AI200" s="130"/>
    </row>
    <row r="201" spans="1:35" s="5" customFormat="1" x14ac:dyDescent="0.2">
      <c r="A201" s="133">
        <v>3236</v>
      </c>
      <c r="B201" s="134" t="s">
        <v>180</v>
      </c>
      <c r="C201" s="129"/>
      <c r="D201" s="166"/>
      <c r="E201" s="129"/>
      <c r="F201" s="129"/>
      <c r="G201" s="129"/>
      <c r="H201" s="129"/>
      <c r="I201" s="129"/>
      <c r="J201" s="129"/>
      <c r="K201" s="129"/>
      <c r="L201" s="166"/>
      <c r="M201" s="129"/>
      <c r="N201" s="129"/>
      <c r="O201" s="129"/>
      <c r="P201" s="129"/>
      <c r="Q201" s="129"/>
      <c r="R201" s="129"/>
      <c r="S201" s="129"/>
      <c r="T201" s="166"/>
      <c r="U201" s="129"/>
      <c r="V201" s="129"/>
      <c r="W201" s="129"/>
      <c r="X201" s="129"/>
      <c r="Y201" s="129"/>
      <c r="Z201" s="129"/>
      <c r="AA201" s="130"/>
      <c r="AB201" s="130"/>
      <c r="AC201" s="130"/>
      <c r="AD201" s="130"/>
      <c r="AE201" s="130"/>
      <c r="AF201" s="130"/>
      <c r="AG201" s="130"/>
      <c r="AH201" s="130"/>
      <c r="AI201" s="130"/>
    </row>
    <row r="202" spans="1:35" s="5" customFormat="1" x14ac:dyDescent="0.2">
      <c r="A202" s="133">
        <v>3237</v>
      </c>
      <c r="B202" s="134" t="s">
        <v>181</v>
      </c>
      <c r="C202" s="129"/>
      <c r="D202" s="166"/>
      <c r="E202" s="129"/>
      <c r="F202" s="129"/>
      <c r="G202" s="129"/>
      <c r="H202" s="129"/>
      <c r="I202" s="129"/>
      <c r="J202" s="129"/>
      <c r="K202" s="129"/>
      <c r="L202" s="166"/>
      <c r="M202" s="129"/>
      <c r="N202" s="129"/>
      <c r="O202" s="129"/>
      <c r="P202" s="129"/>
      <c r="Q202" s="129"/>
      <c r="R202" s="129"/>
      <c r="S202" s="129"/>
      <c r="T202" s="166"/>
      <c r="U202" s="129"/>
      <c r="V202" s="129"/>
      <c r="W202" s="129"/>
      <c r="X202" s="129"/>
      <c r="Y202" s="129"/>
      <c r="Z202" s="129"/>
      <c r="AA202" s="130"/>
      <c r="AB202" s="130"/>
      <c r="AC202" s="130"/>
      <c r="AD202" s="130"/>
      <c r="AE202" s="130"/>
      <c r="AF202" s="130"/>
      <c r="AG202" s="130"/>
      <c r="AH202" s="130"/>
      <c r="AI202" s="130"/>
    </row>
    <row r="203" spans="1:35" s="5" customFormat="1" x14ac:dyDescent="0.2">
      <c r="A203" s="133">
        <v>3238</v>
      </c>
      <c r="B203" s="134" t="s">
        <v>182</v>
      </c>
      <c r="C203" s="129"/>
      <c r="D203" s="166"/>
      <c r="E203" s="129"/>
      <c r="F203" s="129"/>
      <c r="G203" s="129"/>
      <c r="H203" s="129"/>
      <c r="I203" s="129"/>
      <c r="J203" s="129"/>
      <c r="K203" s="129"/>
      <c r="L203" s="166"/>
      <c r="M203" s="129"/>
      <c r="N203" s="129"/>
      <c r="O203" s="129"/>
      <c r="P203" s="129"/>
      <c r="Q203" s="129"/>
      <c r="R203" s="129"/>
      <c r="S203" s="129"/>
      <c r="T203" s="166"/>
      <c r="U203" s="129"/>
      <c r="V203" s="129"/>
      <c r="W203" s="129"/>
      <c r="X203" s="129"/>
      <c r="Y203" s="129"/>
      <c r="Z203" s="129"/>
      <c r="AA203" s="130"/>
      <c r="AB203" s="130"/>
      <c r="AC203" s="130"/>
      <c r="AD203" s="130"/>
      <c r="AE203" s="130"/>
      <c r="AF203" s="130"/>
      <c r="AG203" s="130"/>
      <c r="AH203" s="130"/>
      <c r="AI203" s="130"/>
    </row>
    <row r="204" spans="1:35" s="121" customFormat="1" x14ac:dyDescent="0.2">
      <c r="A204" s="133">
        <v>3239</v>
      </c>
      <c r="B204" s="134" t="s">
        <v>183</v>
      </c>
      <c r="C204" s="127"/>
      <c r="D204" s="165"/>
      <c r="E204" s="127"/>
      <c r="F204" s="127"/>
      <c r="G204" s="127"/>
      <c r="H204" s="127"/>
      <c r="I204" s="127"/>
      <c r="J204" s="127"/>
      <c r="K204" s="127"/>
      <c r="L204" s="165"/>
      <c r="M204" s="127"/>
      <c r="N204" s="127"/>
      <c r="O204" s="127"/>
      <c r="P204" s="127"/>
      <c r="Q204" s="127"/>
      <c r="R204" s="127"/>
      <c r="S204" s="127"/>
      <c r="T204" s="165"/>
      <c r="U204" s="127"/>
      <c r="V204" s="127"/>
      <c r="W204" s="127"/>
      <c r="X204" s="127"/>
      <c r="Y204" s="127"/>
      <c r="Z204" s="127"/>
      <c r="AA204" s="128"/>
      <c r="AB204" s="128"/>
      <c r="AC204" s="128"/>
      <c r="AD204" s="128"/>
      <c r="AE204" s="128"/>
      <c r="AF204" s="128"/>
      <c r="AG204" s="128"/>
      <c r="AH204" s="128"/>
      <c r="AI204" s="128"/>
    </row>
    <row r="205" spans="1:35" s="5" customFormat="1" ht="24" x14ac:dyDescent="0.2">
      <c r="A205" s="133">
        <v>3241</v>
      </c>
      <c r="B205" s="134" t="s">
        <v>50</v>
      </c>
      <c r="C205" s="129"/>
      <c r="D205" s="166"/>
      <c r="E205" s="129"/>
      <c r="F205" s="129"/>
      <c r="G205" s="129"/>
      <c r="H205" s="129"/>
      <c r="I205" s="129"/>
      <c r="J205" s="129"/>
      <c r="K205" s="129"/>
      <c r="L205" s="166"/>
      <c r="M205" s="129"/>
      <c r="N205" s="129"/>
      <c r="O205" s="129"/>
      <c r="P205" s="129"/>
      <c r="Q205" s="129"/>
      <c r="R205" s="129"/>
      <c r="S205" s="129"/>
      <c r="T205" s="166"/>
      <c r="U205" s="129"/>
      <c r="V205" s="129"/>
      <c r="W205" s="129"/>
      <c r="X205" s="129"/>
      <c r="Y205" s="129"/>
      <c r="Z205" s="129"/>
      <c r="AA205" s="130"/>
      <c r="AB205" s="130"/>
      <c r="AC205" s="130"/>
      <c r="AD205" s="130"/>
      <c r="AE205" s="130"/>
      <c r="AF205" s="130"/>
      <c r="AG205" s="130"/>
      <c r="AH205" s="130"/>
      <c r="AI205" s="130"/>
    </row>
    <row r="206" spans="1:35" s="5" customFormat="1" ht="24" x14ac:dyDescent="0.2">
      <c r="A206" s="133">
        <v>3291</v>
      </c>
      <c r="B206" s="134" t="s">
        <v>184</v>
      </c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30"/>
      <c r="AB206" s="130"/>
      <c r="AC206" s="130"/>
      <c r="AD206" s="130"/>
      <c r="AE206" s="130"/>
      <c r="AF206" s="130"/>
      <c r="AG206" s="130"/>
      <c r="AH206" s="130"/>
      <c r="AI206" s="130"/>
    </row>
    <row r="207" spans="1:35" s="5" customFormat="1" x14ac:dyDescent="0.2">
      <c r="A207" s="133">
        <v>3292</v>
      </c>
      <c r="B207" s="134" t="s">
        <v>185</v>
      </c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30"/>
      <c r="AB207" s="130"/>
      <c r="AC207" s="130"/>
      <c r="AD207" s="130"/>
      <c r="AE207" s="130"/>
      <c r="AF207" s="130"/>
      <c r="AG207" s="130"/>
      <c r="AH207" s="130"/>
      <c r="AI207" s="130"/>
    </row>
    <row r="208" spans="1:35" s="5" customFormat="1" x14ac:dyDescent="0.2">
      <c r="A208" s="133">
        <v>3293</v>
      </c>
      <c r="B208" s="134" t="s">
        <v>186</v>
      </c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30"/>
      <c r="AB208" s="130"/>
      <c r="AC208" s="130"/>
      <c r="AD208" s="130"/>
      <c r="AE208" s="130"/>
      <c r="AF208" s="130"/>
      <c r="AG208" s="130"/>
      <c r="AH208" s="130"/>
      <c r="AI208" s="130"/>
    </row>
    <row r="209" spans="1:35" s="5" customFormat="1" x14ac:dyDescent="0.2">
      <c r="A209" s="133">
        <v>3294</v>
      </c>
      <c r="B209" s="134" t="s">
        <v>187</v>
      </c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30"/>
      <c r="AB209" s="130"/>
      <c r="AC209" s="130"/>
      <c r="AD209" s="130"/>
      <c r="AE209" s="130"/>
      <c r="AF209" s="130"/>
      <c r="AG209" s="130"/>
      <c r="AH209" s="130"/>
      <c r="AI209" s="130"/>
    </row>
    <row r="210" spans="1:35" s="5" customFormat="1" x14ac:dyDescent="0.2">
      <c r="A210" s="133">
        <v>3295</v>
      </c>
      <c r="B210" s="134" t="s">
        <v>188</v>
      </c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30"/>
      <c r="AB210" s="130"/>
      <c r="AC210" s="130"/>
      <c r="AD210" s="130"/>
      <c r="AE210" s="130"/>
      <c r="AF210" s="130"/>
      <c r="AG210" s="130"/>
      <c r="AH210" s="130"/>
      <c r="AI210" s="130"/>
    </row>
    <row r="211" spans="1:35" s="5" customFormat="1" x14ac:dyDescent="0.2">
      <c r="A211" s="133">
        <v>3299</v>
      </c>
      <c r="B211" s="134" t="s">
        <v>189</v>
      </c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30"/>
      <c r="AB211" s="130"/>
      <c r="AC211" s="130"/>
      <c r="AD211" s="130"/>
      <c r="AE211" s="130"/>
      <c r="AF211" s="130"/>
      <c r="AG211" s="130"/>
      <c r="AH211" s="130"/>
      <c r="AI211" s="130"/>
    </row>
    <row r="212" spans="1:35" s="5" customFormat="1" x14ac:dyDescent="0.2">
      <c r="A212" s="160">
        <v>34</v>
      </c>
      <c r="B212" s="161" t="s">
        <v>53</v>
      </c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30"/>
      <c r="AB212" s="130"/>
      <c r="AC212" s="130"/>
      <c r="AD212" s="130"/>
      <c r="AE212" s="130"/>
      <c r="AF212" s="130"/>
      <c r="AG212" s="130"/>
      <c r="AH212" s="130"/>
      <c r="AI212" s="130"/>
    </row>
    <row r="213" spans="1:35" s="5" customFormat="1" x14ac:dyDescent="0.2">
      <c r="A213" s="133">
        <v>3431</v>
      </c>
      <c r="B213" s="135" t="s">
        <v>190</v>
      </c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30"/>
      <c r="AB213" s="130"/>
      <c r="AC213" s="130"/>
      <c r="AD213" s="130"/>
      <c r="AE213" s="130"/>
      <c r="AF213" s="130"/>
      <c r="AG213" s="130"/>
      <c r="AH213" s="130"/>
      <c r="AI213" s="130"/>
    </row>
    <row r="214" spans="1:35" s="5" customFormat="1" ht="24" x14ac:dyDescent="0.2">
      <c r="A214" s="133">
        <v>3432</v>
      </c>
      <c r="B214" s="134" t="s">
        <v>191</v>
      </c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30"/>
      <c r="AB214" s="130"/>
      <c r="AC214" s="130"/>
      <c r="AD214" s="130"/>
      <c r="AE214" s="130"/>
      <c r="AF214" s="130"/>
      <c r="AG214" s="130"/>
      <c r="AH214" s="130"/>
      <c r="AI214" s="130"/>
    </row>
    <row r="215" spans="1:35" s="5" customFormat="1" x14ac:dyDescent="0.2">
      <c r="A215" s="133">
        <v>3433</v>
      </c>
      <c r="B215" s="134" t="s">
        <v>192</v>
      </c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30"/>
      <c r="AB215" s="130"/>
      <c r="AC215" s="130"/>
      <c r="AD215" s="130"/>
      <c r="AE215" s="130"/>
      <c r="AF215" s="130"/>
      <c r="AG215" s="130"/>
      <c r="AH215" s="130"/>
      <c r="AI215" s="130"/>
    </row>
    <row r="216" spans="1:35" s="5" customFormat="1" ht="24" x14ac:dyDescent="0.2">
      <c r="A216" s="167">
        <v>42</v>
      </c>
      <c r="B216" s="170" t="s">
        <v>71</v>
      </c>
      <c r="C216" s="174">
        <f>C217+C226+C228</f>
        <v>723000</v>
      </c>
      <c r="D216" s="166"/>
      <c r="E216" s="129"/>
      <c r="F216" s="129"/>
      <c r="G216" s="174">
        <f>G217+G226+G228</f>
        <v>723000</v>
      </c>
      <c r="H216" s="129"/>
      <c r="I216" s="129"/>
      <c r="J216" s="129"/>
      <c r="K216" s="174"/>
      <c r="L216" s="166"/>
      <c r="M216" s="129"/>
      <c r="N216" s="129"/>
      <c r="O216" s="174"/>
      <c r="P216" s="129"/>
      <c r="Q216" s="129"/>
      <c r="R216" s="129"/>
      <c r="S216" s="174"/>
      <c r="T216" s="166"/>
      <c r="U216" s="129"/>
      <c r="V216" s="129"/>
      <c r="W216" s="174"/>
      <c r="X216" s="129"/>
      <c r="Y216" s="129"/>
      <c r="Z216" s="129"/>
      <c r="AA216" s="130"/>
      <c r="AB216" s="130"/>
      <c r="AC216" s="130"/>
      <c r="AD216" s="130"/>
      <c r="AE216" s="130"/>
      <c r="AF216" s="130"/>
      <c r="AG216" s="130"/>
      <c r="AH216" s="130"/>
      <c r="AI216" s="130"/>
    </row>
    <row r="217" spans="1:35" s="5" customFormat="1" x14ac:dyDescent="0.2">
      <c r="A217" s="167">
        <v>422</v>
      </c>
      <c r="B217" s="170" t="s">
        <v>223</v>
      </c>
      <c r="C217" s="174">
        <f>C218</f>
        <v>723000</v>
      </c>
      <c r="D217" s="166"/>
      <c r="E217" s="129"/>
      <c r="F217" s="129"/>
      <c r="G217" s="174">
        <f>G218</f>
        <v>723000</v>
      </c>
      <c r="H217" s="129"/>
      <c r="I217" s="129"/>
      <c r="J217" s="129"/>
      <c r="K217" s="174"/>
      <c r="L217" s="166"/>
      <c r="M217" s="129"/>
      <c r="N217" s="129"/>
      <c r="O217" s="174"/>
      <c r="P217" s="129"/>
      <c r="Q217" s="129"/>
      <c r="R217" s="129"/>
      <c r="S217" s="174"/>
      <c r="T217" s="166"/>
      <c r="U217" s="129"/>
      <c r="V217" s="129"/>
      <c r="W217" s="174"/>
      <c r="X217" s="129"/>
      <c r="Y217" s="129"/>
      <c r="Z217" s="129"/>
      <c r="AA217" s="130"/>
      <c r="AB217" s="130"/>
      <c r="AC217" s="130"/>
      <c r="AD217" s="130"/>
      <c r="AE217" s="130"/>
      <c r="AF217" s="130"/>
      <c r="AG217" s="130"/>
      <c r="AH217" s="130"/>
      <c r="AI217" s="130"/>
    </row>
    <row r="218" spans="1:35" s="5" customFormat="1" x14ac:dyDescent="0.2">
      <c r="A218" s="133">
        <v>4221</v>
      </c>
      <c r="B218" s="134" t="s">
        <v>194</v>
      </c>
      <c r="C218" s="173">
        <v>723000</v>
      </c>
      <c r="D218" s="165"/>
      <c r="E218" s="127"/>
      <c r="F218" s="127"/>
      <c r="G218" s="173">
        <v>723000</v>
      </c>
      <c r="H218" s="127"/>
      <c r="I218" s="129"/>
      <c r="J218" s="129"/>
      <c r="K218" s="173"/>
      <c r="L218" s="165"/>
      <c r="M218" s="127"/>
      <c r="N218" s="127"/>
      <c r="O218" s="173"/>
      <c r="P218" s="127"/>
      <c r="Q218" s="129"/>
      <c r="R218" s="129"/>
      <c r="S218" s="173"/>
      <c r="T218" s="165"/>
      <c r="U218" s="127"/>
      <c r="V218" s="127"/>
      <c r="W218" s="173"/>
      <c r="X218" s="127"/>
      <c r="Y218" s="129"/>
      <c r="Z218" s="129"/>
      <c r="AA218" s="130"/>
      <c r="AB218" s="130"/>
      <c r="AC218" s="130"/>
      <c r="AD218" s="130"/>
      <c r="AE218" s="130"/>
      <c r="AF218" s="130"/>
      <c r="AG218" s="130"/>
      <c r="AH218" s="130"/>
      <c r="AI218" s="130"/>
    </row>
    <row r="219" spans="1:35" s="5" customFormat="1" x14ac:dyDescent="0.2">
      <c r="A219" s="133">
        <v>4222</v>
      </c>
      <c r="B219" s="134" t="s">
        <v>195</v>
      </c>
      <c r="C219" s="127"/>
      <c r="D219" s="165"/>
      <c r="E219" s="127"/>
      <c r="F219" s="127"/>
      <c r="G219" s="127"/>
      <c r="H219" s="127"/>
      <c r="I219" s="129"/>
      <c r="J219" s="129"/>
      <c r="K219" s="127"/>
      <c r="L219" s="165"/>
      <c r="M219" s="127"/>
      <c r="N219" s="127"/>
      <c r="O219" s="127"/>
      <c r="P219" s="127"/>
      <c r="Q219" s="129"/>
      <c r="R219" s="129"/>
      <c r="S219" s="127"/>
      <c r="T219" s="165"/>
      <c r="U219" s="127"/>
      <c r="V219" s="127"/>
      <c r="W219" s="127"/>
      <c r="X219" s="127"/>
      <c r="Y219" s="129"/>
      <c r="Z219" s="129"/>
      <c r="AA219" s="130"/>
      <c r="AB219" s="130"/>
      <c r="AC219" s="130"/>
      <c r="AD219" s="130"/>
      <c r="AE219" s="130"/>
      <c r="AF219" s="130"/>
      <c r="AG219" s="130"/>
      <c r="AH219" s="130"/>
      <c r="AI219" s="130"/>
    </row>
    <row r="220" spans="1:35" s="5" customFormat="1" x14ac:dyDescent="0.2">
      <c r="A220" s="133">
        <v>4223</v>
      </c>
      <c r="B220" s="134" t="s">
        <v>196</v>
      </c>
      <c r="C220" s="127"/>
      <c r="D220" s="165"/>
      <c r="E220" s="127"/>
      <c r="F220" s="127"/>
      <c r="G220" s="127"/>
      <c r="H220" s="127"/>
      <c r="I220" s="129"/>
      <c r="J220" s="129"/>
      <c r="K220" s="127"/>
      <c r="L220" s="165"/>
      <c r="M220" s="127"/>
      <c r="N220" s="127"/>
      <c r="O220" s="127"/>
      <c r="P220" s="127"/>
      <c r="Q220" s="129"/>
      <c r="R220" s="129"/>
      <c r="S220" s="127"/>
      <c r="T220" s="165"/>
      <c r="U220" s="127"/>
      <c r="V220" s="127"/>
      <c r="W220" s="127"/>
      <c r="X220" s="127"/>
      <c r="Y220" s="129"/>
      <c r="Z220" s="129"/>
      <c r="AA220" s="130"/>
      <c r="AB220" s="130"/>
      <c r="AC220" s="130"/>
      <c r="AD220" s="130"/>
      <c r="AE220" s="130"/>
      <c r="AF220" s="130"/>
      <c r="AG220" s="130"/>
      <c r="AH220" s="130"/>
      <c r="AI220" s="130"/>
    </row>
    <row r="221" spans="1:35" s="5" customFormat="1" x14ac:dyDescent="0.2">
      <c r="A221" s="133">
        <v>4224</v>
      </c>
      <c r="B221" s="134" t="s">
        <v>197</v>
      </c>
      <c r="C221" s="127"/>
      <c r="D221" s="165"/>
      <c r="E221" s="127"/>
      <c r="F221" s="127"/>
      <c r="G221" s="127"/>
      <c r="H221" s="127"/>
      <c r="I221" s="129"/>
      <c r="J221" s="129"/>
      <c r="K221" s="127"/>
      <c r="L221" s="165"/>
      <c r="M221" s="127"/>
      <c r="N221" s="127"/>
      <c r="O221" s="127"/>
      <c r="P221" s="127"/>
      <c r="Q221" s="129"/>
      <c r="R221" s="129"/>
      <c r="S221" s="127"/>
      <c r="T221" s="165"/>
      <c r="U221" s="127"/>
      <c r="V221" s="127"/>
      <c r="W221" s="127"/>
      <c r="X221" s="127"/>
      <c r="Y221" s="129"/>
      <c r="Z221" s="129"/>
      <c r="AA221" s="130"/>
      <c r="AB221" s="130"/>
      <c r="AC221" s="130"/>
      <c r="AD221" s="130"/>
      <c r="AE221" s="130"/>
      <c r="AF221" s="130"/>
      <c r="AG221" s="130"/>
      <c r="AH221" s="130"/>
      <c r="AI221" s="130"/>
    </row>
    <row r="222" spans="1:35" s="5" customFormat="1" x14ac:dyDescent="0.2">
      <c r="A222" s="133">
        <v>4225</v>
      </c>
      <c r="B222" s="134" t="s">
        <v>198</v>
      </c>
      <c r="C222" s="127"/>
      <c r="D222" s="165"/>
      <c r="E222" s="127"/>
      <c r="F222" s="127"/>
      <c r="G222" s="127"/>
      <c r="H222" s="127"/>
      <c r="I222" s="129"/>
      <c r="J222" s="129"/>
      <c r="K222" s="127"/>
      <c r="L222" s="165"/>
      <c r="M222" s="127"/>
      <c r="N222" s="127"/>
      <c r="O222" s="127"/>
      <c r="P222" s="127"/>
      <c r="Q222" s="129"/>
      <c r="R222" s="129"/>
      <c r="S222" s="127"/>
      <c r="T222" s="165"/>
      <c r="U222" s="127"/>
      <c r="V222" s="127"/>
      <c r="W222" s="127"/>
      <c r="X222" s="127"/>
      <c r="Y222" s="129"/>
      <c r="Z222" s="129"/>
      <c r="AA222" s="130"/>
      <c r="AB222" s="130"/>
      <c r="AC222" s="130"/>
      <c r="AD222" s="130"/>
      <c r="AE222" s="130"/>
      <c r="AF222" s="130"/>
      <c r="AG222" s="130"/>
      <c r="AH222" s="130"/>
      <c r="AI222" s="130"/>
    </row>
    <row r="223" spans="1:35" s="5" customFormat="1" x14ac:dyDescent="0.2">
      <c r="A223" s="133">
        <v>4226</v>
      </c>
      <c r="B223" s="134" t="s">
        <v>199</v>
      </c>
      <c r="C223" s="127"/>
      <c r="D223" s="165"/>
      <c r="E223" s="127"/>
      <c r="F223" s="127"/>
      <c r="G223" s="127"/>
      <c r="H223" s="127"/>
      <c r="I223" s="129"/>
      <c r="J223" s="129"/>
      <c r="K223" s="127"/>
      <c r="L223" s="165"/>
      <c r="M223" s="127"/>
      <c r="N223" s="127"/>
      <c r="O223" s="127"/>
      <c r="P223" s="127"/>
      <c r="Q223" s="129"/>
      <c r="R223" s="129"/>
      <c r="S223" s="127"/>
      <c r="T223" s="165"/>
      <c r="U223" s="127"/>
      <c r="V223" s="127"/>
      <c r="W223" s="127"/>
      <c r="X223" s="127"/>
      <c r="Y223" s="129"/>
      <c r="Z223" s="129"/>
      <c r="AA223" s="130"/>
      <c r="AB223" s="130"/>
      <c r="AC223" s="130"/>
      <c r="AD223" s="130"/>
      <c r="AE223" s="130"/>
      <c r="AF223" s="130"/>
      <c r="AG223" s="130"/>
      <c r="AH223" s="130"/>
      <c r="AI223" s="130"/>
    </row>
    <row r="224" spans="1:35" s="5" customFormat="1" x14ac:dyDescent="0.2">
      <c r="A224" s="133">
        <v>4227</v>
      </c>
      <c r="B224" s="135" t="s">
        <v>200</v>
      </c>
      <c r="C224" s="127"/>
      <c r="D224" s="165"/>
      <c r="E224" s="127"/>
      <c r="F224" s="127"/>
      <c r="G224" s="127"/>
      <c r="H224" s="127"/>
      <c r="I224" s="129"/>
      <c r="J224" s="129"/>
      <c r="K224" s="127"/>
      <c r="L224" s="165"/>
      <c r="M224" s="127"/>
      <c r="N224" s="127"/>
      <c r="O224" s="127"/>
      <c r="P224" s="127"/>
      <c r="Q224" s="129"/>
      <c r="R224" s="129"/>
      <c r="S224" s="127"/>
      <c r="T224" s="165"/>
      <c r="U224" s="127"/>
      <c r="V224" s="127"/>
      <c r="W224" s="127"/>
      <c r="X224" s="127"/>
      <c r="Y224" s="129"/>
      <c r="Z224" s="129"/>
      <c r="AA224" s="130"/>
      <c r="AB224" s="130"/>
      <c r="AC224" s="130"/>
      <c r="AD224" s="130"/>
      <c r="AE224" s="130"/>
      <c r="AF224" s="130"/>
      <c r="AG224" s="130"/>
      <c r="AH224" s="130"/>
      <c r="AI224" s="130"/>
    </row>
    <row r="225" spans="1:35" s="5" customFormat="1" x14ac:dyDescent="0.2">
      <c r="A225" s="133">
        <v>4231</v>
      </c>
      <c r="B225" s="134" t="s">
        <v>201</v>
      </c>
      <c r="C225" s="127"/>
      <c r="D225" s="165"/>
      <c r="E225" s="127"/>
      <c r="F225" s="127"/>
      <c r="G225" s="127"/>
      <c r="H225" s="127"/>
      <c r="I225" s="129"/>
      <c r="J225" s="129"/>
      <c r="K225" s="127"/>
      <c r="L225" s="165"/>
      <c r="M225" s="127"/>
      <c r="N225" s="127"/>
      <c r="O225" s="127"/>
      <c r="P225" s="127"/>
      <c r="Q225" s="129"/>
      <c r="R225" s="129"/>
      <c r="S225" s="127"/>
      <c r="T225" s="165"/>
      <c r="U225" s="127"/>
      <c r="V225" s="127"/>
      <c r="W225" s="127"/>
      <c r="X225" s="127"/>
      <c r="Y225" s="129"/>
      <c r="Z225" s="129"/>
      <c r="AA225" s="130"/>
      <c r="AB225" s="130"/>
      <c r="AC225" s="130"/>
      <c r="AD225" s="130"/>
      <c r="AE225" s="130"/>
      <c r="AF225" s="130"/>
      <c r="AG225" s="130"/>
      <c r="AH225" s="130"/>
      <c r="AI225" s="130"/>
    </row>
    <row r="226" spans="1:35" s="5" customFormat="1" x14ac:dyDescent="0.2">
      <c r="A226" s="167">
        <v>424</v>
      </c>
      <c r="B226" s="170" t="s">
        <v>222</v>
      </c>
      <c r="C226" s="127"/>
      <c r="D226" s="127"/>
      <c r="E226" s="127"/>
      <c r="F226" s="127"/>
      <c r="G226" s="127"/>
      <c r="H226" s="127"/>
      <c r="I226" s="129"/>
      <c r="J226" s="129"/>
      <c r="K226" s="127"/>
      <c r="L226" s="127"/>
      <c r="M226" s="127"/>
      <c r="N226" s="127"/>
      <c r="O226" s="127"/>
      <c r="P226" s="127"/>
      <c r="Q226" s="129"/>
      <c r="R226" s="129"/>
      <c r="S226" s="127"/>
      <c r="T226" s="127"/>
      <c r="U226" s="127"/>
      <c r="V226" s="127"/>
      <c r="W226" s="127"/>
      <c r="X226" s="127"/>
      <c r="Y226" s="129"/>
      <c r="Z226" s="129"/>
      <c r="AA226" s="130"/>
      <c r="AB226" s="130"/>
      <c r="AC226" s="130"/>
      <c r="AD226" s="130"/>
      <c r="AE226" s="130"/>
      <c r="AF226" s="130"/>
      <c r="AG226" s="130"/>
      <c r="AH226" s="130"/>
      <c r="AI226" s="130"/>
    </row>
    <row r="227" spans="1:35" s="5" customFormat="1" x14ac:dyDescent="0.2">
      <c r="A227" s="133">
        <v>4241</v>
      </c>
      <c r="B227" s="134" t="s">
        <v>202</v>
      </c>
      <c r="C227" s="127"/>
      <c r="D227" s="127"/>
      <c r="E227" s="127"/>
      <c r="F227" s="127"/>
      <c r="G227" s="127"/>
      <c r="H227" s="127"/>
      <c r="I227" s="129"/>
      <c r="J227" s="129"/>
      <c r="K227" s="127"/>
      <c r="L227" s="127"/>
      <c r="M227" s="127"/>
      <c r="N227" s="127"/>
      <c r="O227" s="127"/>
      <c r="P227" s="127"/>
      <c r="Q227" s="129"/>
      <c r="R227" s="129"/>
      <c r="S227" s="127"/>
      <c r="T227" s="127"/>
      <c r="U227" s="127"/>
      <c r="V227" s="127"/>
      <c r="W227" s="127"/>
      <c r="X227" s="127"/>
      <c r="Y227" s="129"/>
      <c r="Z227" s="129"/>
      <c r="AA227" s="130"/>
      <c r="AB227" s="130"/>
      <c r="AC227" s="130"/>
      <c r="AD227" s="130"/>
      <c r="AE227" s="130"/>
      <c r="AF227" s="130"/>
      <c r="AG227" s="130"/>
      <c r="AH227" s="130"/>
      <c r="AI227" s="130"/>
    </row>
    <row r="228" spans="1:35" s="5" customFormat="1" x14ac:dyDescent="0.2">
      <c r="A228" s="167">
        <v>426</v>
      </c>
      <c r="B228" s="170" t="s">
        <v>80</v>
      </c>
      <c r="C228" s="127"/>
      <c r="D228" s="127"/>
      <c r="E228" s="127"/>
      <c r="F228" s="127"/>
      <c r="G228" s="127"/>
      <c r="H228" s="127"/>
      <c r="I228" s="129"/>
      <c r="J228" s="129"/>
      <c r="K228" s="127"/>
      <c r="L228" s="127"/>
      <c r="M228" s="127"/>
      <c r="N228" s="127"/>
      <c r="O228" s="127"/>
      <c r="P228" s="127"/>
      <c r="Q228" s="129"/>
      <c r="R228" s="129"/>
      <c r="S228" s="127"/>
      <c r="T228" s="127"/>
      <c r="U228" s="127"/>
      <c r="V228" s="127"/>
      <c r="W228" s="127"/>
      <c r="X228" s="127"/>
      <c r="Y228" s="129"/>
      <c r="Z228" s="129"/>
      <c r="AA228" s="130"/>
      <c r="AB228" s="130"/>
      <c r="AC228" s="130"/>
      <c r="AD228" s="130"/>
      <c r="AE228" s="130"/>
      <c r="AF228" s="130"/>
      <c r="AG228" s="130"/>
      <c r="AH228" s="130"/>
      <c r="AI228" s="130"/>
    </row>
    <row r="229" spans="1:35" s="5" customFormat="1" x14ac:dyDescent="0.2">
      <c r="A229" s="136" t="s">
        <v>220</v>
      </c>
      <c r="B229" s="134" t="s">
        <v>221</v>
      </c>
      <c r="C229" s="127"/>
      <c r="D229" s="127"/>
      <c r="E229" s="127"/>
      <c r="F229" s="127"/>
      <c r="G229" s="127"/>
      <c r="H229" s="127"/>
      <c r="I229" s="129"/>
      <c r="J229" s="129"/>
      <c r="K229" s="127"/>
      <c r="L229" s="127"/>
      <c r="M229" s="127"/>
      <c r="N229" s="127"/>
      <c r="O229" s="127"/>
      <c r="P229" s="127"/>
      <c r="Q229" s="129"/>
      <c r="R229" s="129"/>
      <c r="S229" s="127"/>
      <c r="T229" s="127"/>
      <c r="U229" s="127"/>
      <c r="V229" s="127"/>
      <c r="W229" s="127"/>
      <c r="X229" s="127"/>
      <c r="Y229" s="129"/>
      <c r="Z229" s="129"/>
      <c r="AA229" s="130"/>
      <c r="AB229" s="130"/>
      <c r="AC229" s="130"/>
      <c r="AD229" s="130"/>
      <c r="AE229" s="130"/>
      <c r="AF229" s="130"/>
      <c r="AG229" s="130"/>
      <c r="AH229" s="130"/>
      <c r="AI229" s="130"/>
    </row>
    <row r="230" spans="1:35" s="5" customFormat="1" ht="21" customHeight="1" x14ac:dyDescent="0.2">
      <c r="A230" s="159" t="s">
        <v>211</v>
      </c>
      <c r="B230" s="162" t="s">
        <v>210</v>
      </c>
      <c r="C230" s="171">
        <f>C231+C272</f>
        <v>3302016.83</v>
      </c>
      <c r="D230" s="85"/>
      <c r="E230" s="85"/>
      <c r="F230" s="85"/>
      <c r="G230" s="171">
        <f>G231+G272</f>
        <v>3302016.83</v>
      </c>
      <c r="H230" s="85"/>
      <c r="I230" s="85"/>
      <c r="J230" s="85"/>
      <c r="K230" s="171">
        <f>K231+K272</f>
        <v>45000</v>
      </c>
      <c r="L230" s="85"/>
      <c r="M230" s="85"/>
      <c r="N230" s="85"/>
      <c r="O230" s="171">
        <f>O231+O272</f>
        <v>45000</v>
      </c>
      <c r="P230" s="85"/>
      <c r="Q230" s="85"/>
      <c r="R230" s="85"/>
      <c r="S230" s="171"/>
      <c r="T230" s="85"/>
      <c r="U230" s="85"/>
      <c r="V230" s="85"/>
      <c r="W230" s="171"/>
      <c r="X230" s="85"/>
      <c r="Y230" s="85"/>
      <c r="Z230" s="85"/>
    </row>
    <row r="231" spans="1:35" s="5" customFormat="1" ht="13.5" customHeight="1" x14ac:dyDescent="0.2">
      <c r="A231" s="160">
        <v>3</v>
      </c>
      <c r="B231" s="161" t="s">
        <v>157</v>
      </c>
      <c r="C231" s="174">
        <f>C232+C240+C268</f>
        <v>113732.35</v>
      </c>
      <c r="D231" s="129"/>
      <c r="E231" s="129"/>
      <c r="F231" s="129"/>
      <c r="G231" s="174">
        <f>G232+G240+G268</f>
        <v>113732.35</v>
      </c>
      <c r="H231" s="129"/>
      <c r="I231" s="129"/>
      <c r="J231" s="129"/>
      <c r="K231" s="174">
        <f>K232+K240+K268</f>
        <v>45000</v>
      </c>
      <c r="L231" s="129"/>
      <c r="M231" s="129"/>
      <c r="N231" s="129"/>
      <c r="O231" s="174">
        <f>O232+O240+O268</f>
        <v>45000</v>
      </c>
      <c r="P231" s="129"/>
      <c r="Q231" s="129"/>
      <c r="R231" s="129"/>
      <c r="S231" s="174"/>
      <c r="T231" s="129"/>
      <c r="U231" s="129"/>
      <c r="V231" s="129"/>
      <c r="W231" s="174"/>
      <c r="X231" s="129"/>
      <c r="Y231" s="129"/>
      <c r="Z231" s="129"/>
      <c r="AA231" s="130"/>
      <c r="AB231" s="130"/>
      <c r="AC231" s="130"/>
      <c r="AD231" s="130"/>
      <c r="AE231" s="130"/>
      <c r="AF231" s="130"/>
      <c r="AG231" s="130"/>
      <c r="AH231" s="130"/>
      <c r="AI231" s="130"/>
    </row>
    <row r="232" spans="1:35" s="5" customFormat="1" x14ac:dyDescent="0.2">
      <c r="A232" s="160">
        <v>31</v>
      </c>
      <c r="B232" s="161" t="s">
        <v>20</v>
      </c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30"/>
      <c r="AB232" s="130"/>
      <c r="AC232" s="130"/>
      <c r="AD232" s="130"/>
      <c r="AE232" s="130"/>
      <c r="AF232" s="130"/>
      <c r="AG232" s="130"/>
      <c r="AH232" s="130"/>
      <c r="AI232" s="130"/>
    </row>
    <row r="233" spans="1:35" s="121" customFormat="1" x14ac:dyDescent="0.2">
      <c r="A233" s="133">
        <v>3111</v>
      </c>
      <c r="B233" s="134" t="s">
        <v>158</v>
      </c>
      <c r="C233" s="127"/>
      <c r="D233" s="127"/>
      <c r="E233" s="127"/>
      <c r="F233" s="127"/>
      <c r="G233" s="127"/>
      <c r="H233" s="127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  <c r="AA233" s="128"/>
      <c r="AB233" s="128"/>
      <c r="AC233" s="128"/>
      <c r="AD233" s="128"/>
      <c r="AE233" s="128"/>
      <c r="AF233" s="128"/>
      <c r="AG233" s="128"/>
      <c r="AH233" s="128"/>
      <c r="AI233" s="128"/>
    </row>
    <row r="234" spans="1:35" s="121" customFormat="1" x14ac:dyDescent="0.2">
      <c r="A234" s="133">
        <v>3113</v>
      </c>
      <c r="B234" s="134" t="s">
        <v>159</v>
      </c>
      <c r="C234" s="127"/>
      <c r="D234" s="127"/>
      <c r="E234" s="127"/>
      <c r="F234" s="127"/>
      <c r="G234" s="127"/>
      <c r="H234" s="127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8"/>
      <c r="AB234" s="128"/>
      <c r="AC234" s="128"/>
      <c r="AD234" s="128"/>
      <c r="AE234" s="128"/>
      <c r="AF234" s="128"/>
      <c r="AG234" s="128"/>
      <c r="AH234" s="128"/>
      <c r="AI234" s="128"/>
    </row>
    <row r="235" spans="1:35" s="121" customFormat="1" x14ac:dyDescent="0.2">
      <c r="A235" s="133">
        <v>3114</v>
      </c>
      <c r="B235" s="134" t="s">
        <v>160</v>
      </c>
      <c r="C235" s="127"/>
      <c r="D235" s="127"/>
      <c r="E235" s="127"/>
      <c r="F235" s="127"/>
      <c r="G235" s="127"/>
      <c r="H235" s="127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8"/>
      <c r="AB235" s="128"/>
      <c r="AC235" s="128"/>
      <c r="AD235" s="128"/>
      <c r="AE235" s="128"/>
      <c r="AF235" s="128"/>
      <c r="AG235" s="128"/>
      <c r="AH235" s="128"/>
      <c r="AI235" s="128"/>
    </row>
    <row r="236" spans="1:35" s="121" customFormat="1" x14ac:dyDescent="0.2">
      <c r="A236" s="133">
        <v>3121</v>
      </c>
      <c r="B236" s="134" t="s">
        <v>22</v>
      </c>
      <c r="C236" s="127"/>
      <c r="D236" s="127"/>
      <c r="E236" s="127"/>
      <c r="F236" s="127"/>
      <c r="G236" s="127"/>
      <c r="H236" s="127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8"/>
      <c r="AB236" s="128"/>
      <c r="AC236" s="128"/>
      <c r="AD236" s="128"/>
      <c r="AE236" s="128"/>
      <c r="AF236" s="128"/>
      <c r="AG236" s="128"/>
      <c r="AH236" s="128"/>
      <c r="AI236" s="128"/>
    </row>
    <row r="237" spans="1:35" s="121" customFormat="1" x14ac:dyDescent="0.2">
      <c r="A237" s="133">
        <v>3131</v>
      </c>
      <c r="B237" s="134" t="s">
        <v>161</v>
      </c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8"/>
      <c r="AB237" s="128"/>
      <c r="AC237" s="128"/>
      <c r="AD237" s="128"/>
      <c r="AE237" s="128"/>
      <c r="AF237" s="128"/>
      <c r="AG237" s="128"/>
      <c r="AH237" s="128"/>
      <c r="AI237" s="128"/>
    </row>
    <row r="238" spans="1:35" s="121" customFormat="1" x14ac:dyDescent="0.2">
      <c r="A238" s="133">
        <v>3132</v>
      </c>
      <c r="B238" s="134" t="s">
        <v>162</v>
      </c>
      <c r="C238" s="127"/>
      <c r="D238" s="127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8"/>
      <c r="AB238" s="128"/>
      <c r="AC238" s="128"/>
      <c r="AD238" s="128"/>
      <c r="AE238" s="128"/>
      <c r="AF238" s="128"/>
      <c r="AG238" s="128"/>
      <c r="AH238" s="128"/>
      <c r="AI238" s="128"/>
    </row>
    <row r="239" spans="1:35" s="121" customFormat="1" ht="24" x14ac:dyDescent="0.2">
      <c r="A239" s="133">
        <v>3133</v>
      </c>
      <c r="B239" s="134" t="s">
        <v>163</v>
      </c>
      <c r="C239" s="127"/>
      <c r="D239" s="127"/>
      <c r="E239" s="127"/>
      <c r="F239" s="127"/>
      <c r="G239" s="127"/>
      <c r="H239" s="127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8"/>
      <c r="AB239" s="128"/>
      <c r="AC239" s="128"/>
      <c r="AD239" s="128"/>
      <c r="AE239" s="128"/>
      <c r="AF239" s="128"/>
      <c r="AG239" s="128"/>
      <c r="AH239" s="128"/>
      <c r="AI239" s="128"/>
    </row>
    <row r="240" spans="1:35" s="5" customFormat="1" x14ac:dyDescent="0.2">
      <c r="A240" s="160">
        <v>32</v>
      </c>
      <c r="B240" s="161" t="s">
        <v>24</v>
      </c>
      <c r="C240" s="174">
        <f>SUM(C241:C267)</f>
        <v>113732.35</v>
      </c>
      <c r="D240" s="129"/>
      <c r="E240" s="129"/>
      <c r="F240" s="129"/>
      <c r="G240" s="174">
        <f>SUM(G241:G267)</f>
        <v>113732.35</v>
      </c>
      <c r="H240" s="129"/>
      <c r="I240" s="129"/>
      <c r="J240" s="129"/>
      <c r="K240" s="174">
        <f>SUM(K241:K267)</f>
        <v>45000</v>
      </c>
      <c r="L240" s="129"/>
      <c r="M240" s="129"/>
      <c r="N240" s="129"/>
      <c r="O240" s="174">
        <f>SUM(O241:O267)</f>
        <v>45000</v>
      </c>
      <c r="P240" s="129"/>
      <c r="Q240" s="129"/>
      <c r="R240" s="129"/>
      <c r="S240" s="174"/>
      <c r="T240" s="129"/>
      <c r="U240" s="129"/>
      <c r="V240" s="129"/>
      <c r="W240" s="174"/>
      <c r="X240" s="129"/>
      <c r="Y240" s="129"/>
      <c r="Z240" s="129"/>
      <c r="AA240" s="130"/>
      <c r="AB240" s="130"/>
      <c r="AC240" s="130"/>
      <c r="AD240" s="130"/>
      <c r="AE240" s="130"/>
      <c r="AF240" s="130"/>
      <c r="AG240" s="130"/>
      <c r="AH240" s="130"/>
      <c r="AI240" s="130"/>
    </row>
    <row r="241" spans="1:35" s="5" customFormat="1" x14ac:dyDescent="0.2">
      <c r="A241" s="133">
        <v>3211</v>
      </c>
      <c r="B241" s="134" t="s">
        <v>164</v>
      </c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30"/>
      <c r="AB241" s="130"/>
      <c r="AC241" s="130"/>
      <c r="AD241" s="130"/>
      <c r="AE241" s="130"/>
      <c r="AF241" s="130"/>
      <c r="AG241" s="130"/>
      <c r="AH241" s="130"/>
      <c r="AI241" s="130"/>
    </row>
    <row r="242" spans="1:35" s="5" customFormat="1" ht="24" x14ac:dyDescent="0.2">
      <c r="A242" s="133">
        <v>3212</v>
      </c>
      <c r="B242" s="134" t="s">
        <v>165</v>
      </c>
      <c r="C242" s="165"/>
      <c r="D242" s="129"/>
      <c r="E242" s="129"/>
      <c r="F242" s="129"/>
      <c r="G242" s="165"/>
      <c r="H242" s="129"/>
      <c r="I242" s="129"/>
      <c r="J242" s="129"/>
      <c r="K242" s="165"/>
      <c r="L242" s="129"/>
      <c r="M242" s="129"/>
      <c r="N242" s="129"/>
      <c r="O242" s="165"/>
      <c r="P242" s="129"/>
      <c r="Q242" s="129"/>
      <c r="R242" s="129"/>
      <c r="S242" s="165"/>
      <c r="T242" s="129"/>
      <c r="U242" s="129"/>
      <c r="V242" s="129"/>
      <c r="W242" s="165"/>
      <c r="X242" s="129"/>
      <c r="Y242" s="129"/>
      <c r="Z242" s="129"/>
      <c r="AA242" s="130"/>
      <c r="AB242" s="130"/>
      <c r="AC242" s="130"/>
      <c r="AD242" s="130"/>
      <c r="AE242" s="130"/>
      <c r="AF242" s="130"/>
      <c r="AG242" s="130"/>
      <c r="AH242" s="130"/>
      <c r="AI242" s="130"/>
    </row>
    <row r="243" spans="1:35" s="5" customFormat="1" x14ac:dyDescent="0.2">
      <c r="A243" s="133">
        <v>3213</v>
      </c>
      <c r="B243" s="134" t="s">
        <v>166</v>
      </c>
      <c r="C243" s="165"/>
      <c r="D243" s="129"/>
      <c r="E243" s="129"/>
      <c r="F243" s="129"/>
      <c r="G243" s="165"/>
      <c r="H243" s="129"/>
      <c r="I243" s="129"/>
      <c r="J243" s="129"/>
      <c r="K243" s="165"/>
      <c r="L243" s="129"/>
      <c r="M243" s="129"/>
      <c r="N243" s="129"/>
      <c r="O243" s="165"/>
      <c r="P243" s="129"/>
      <c r="Q243" s="129"/>
      <c r="R243" s="129"/>
      <c r="S243" s="165"/>
      <c r="T243" s="129"/>
      <c r="U243" s="129"/>
      <c r="V243" s="129"/>
      <c r="W243" s="165"/>
      <c r="X243" s="129"/>
      <c r="Y243" s="129"/>
      <c r="Z243" s="129"/>
      <c r="AA243" s="130"/>
      <c r="AB243" s="130"/>
      <c r="AC243" s="130"/>
      <c r="AD243" s="130"/>
      <c r="AE243" s="130"/>
      <c r="AF243" s="130"/>
      <c r="AG243" s="130"/>
      <c r="AH243" s="130"/>
      <c r="AI243" s="130"/>
    </row>
    <row r="244" spans="1:35" s="5" customFormat="1" x14ac:dyDescent="0.2">
      <c r="A244" s="133">
        <v>3214</v>
      </c>
      <c r="B244" s="134" t="s">
        <v>167</v>
      </c>
      <c r="C244" s="173"/>
      <c r="D244" s="129"/>
      <c r="E244" s="129"/>
      <c r="F244" s="129"/>
      <c r="G244" s="173"/>
      <c r="H244" s="129"/>
      <c r="I244" s="129"/>
      <c r="J244" s="129"/>
      <c r="K244" s="173"/>
      <c r="L244" s="129"/>
      <c r="M244" s="129"/>
      <c r="N244" s="129"/>
      <c r="O244" s="173"/>
      <c r="P244" s="129"/>
      <c r="Q244" s="129"/>
      <c r="R244" s="129"/>
      <c r="S244" s="173"/>
      <c r="T244" s="129"/>
      <c r="U244" s="129"/>
      <c r="V244" s="129"/>
      <c r="W244" s="173"/>
      <c r="X244" s="129"/>
      <c r="Y244" s="129"/>
      <c r="Z244" s="129"/>
      <c r="AA244" s="130"/>
      <c r="AB244" s="130"/>
      <c r="AC244" s="130"/>
      <c r="AD244" s="130"/>
      <c r="AE244" s="130"/>
      <c r="AF244" s="130"/>
      <c r="AG244" s="130"/>
      <c r="AH244" s="130"/>
      <c r="AI244" s="130"/>
    </row>
    <row r="245" spans="1:35" s="5" customFormat="1" x14ac:dyDescent="0.2">
      <c r="A245" s="133">
        <v>3221</v>
      </c>
      <c r="B245" s="134" t="s">
        <v>168</v>
      </c>
      <c r="C245" s="173">
        <v>50000</v>
      </c>
      <c r="D245" s="127"/>
      <c r="E245" s="127"/>
      <c r="F245" s="129"/>
      <c r="G245" s="173">
        <v>50000</v>
      </c>
      <c r="H245" s="129"/>
      <c r="I245" s="129"/>
      <c r="J245" s="129"/>
      <c r="K245" s="173"/>
      <c r="L245" s="127"/>
      <c r="M245" s="127"/>
      <c r="N245" s="129"/>
      <c r="O245" s="173"/>
      <c r="P245" s="129"/>
      <c r="Q245" s="129"/>
      <c r="R245" s="129"/>
      <c r="S245" s="173"/>
      <c r="T245" s="127"/>
      <c r="U245" s="127"/>
      <c r="V245" s="129"/>
      <c r="W245" s="173"/>
      <c r="X245" s="129"/>
      <c r="Y245" s="129"/>
      <c r="Z245" s="129"/>
      <c r="AA245" s="130"/>
      <c r="AB245" s="130"/>
      <c r="AC245" s="130"/>
      <c r="AD245" s="130"/>
      <c r="AE245" s="130"/>
      <c r="AF245" s="130"/>
      <c r="AG245" s="130"/>
      <c r="AH245" s="130"/>
      <c r="AI245" s="130"/>
    </row>
    <row r="246" spans="1:35" s="5" customFormat="1" x14ac:dyDescent="0.2">
      <c r="A246" s="133">
        <v>3222</v>
      </c>
      <c r="B246" s="134" t="s">
        <v>169</v>
      </c>
      <c r="C246" s="173">
        <v>17294.849999999999</v>
      </c>
      <c r="D246" s="127"/>
      <c r="E246" s="127"/>
      <c r="F246" s="129"/>
      <c r="G246" s="173">
        <v>17294.849999999999</v>
      </c>
      <c r="H246" s="129"/>
      <c r="I246" s="129"/>
      <c r="J246" s="129"/>
      <c r="K246" s="173"/>
      <c r="L246" s="127"/>
      <c r="M246" s="127"/>
      <c r="N246" s="129"/>
      <c r="O246" s="173"/>
      <c r="P246" s="129"/>
      <c r="Q246" s="129"/>
      <c r="R246" s="129"/>
      <c r="S246" s="173"/>
      <c r="T246" s="127"/>
      <c r="U246" s="127"/>
      <c r="V246" s="129"/>
      <c r="W246" s="173"/>
      <c r="X246" s="129"/>
      <c r="Y246" s="129"/>
      <c r="Z246" s="129"/>
      <c r="AA246" s="130"/>
      <c r="AB246" s="130"/>
      <c r="AC246" s="130"/>
      <c r="AD246" s="130"/>
      <c r="AE246" s="130"/>
      <c r="AF246" s="130"/>
      <c r="AG246" s="130"/>
      <c r="AH246" s="130"/>
      <c r="AI246" s="130"/>
    </row>
    <row r="247" spans="1:35" s="5" customFormat="1" x14ac:dyDescent="0.2">
      <c r="A247" s="133">
        <v>3223</v>
      </c>
      <c r="B247" s="134" t="s">
        <v>170</v>
      </c>
      <c r="C247" s="173"/>
      <c r="D247" s="127"/>
      <c r="E247" s="127"/>
      <c r="F247" s="129"/>
      <c r="G247" s="173"/>
      <c r="H247" s="129"/>
      <c r="I247" s="129"/>
      <c r="J247" s="129"/>
      <c r="K247" s="173"/>
      <c r="L247" s="127"/>
      <c r="M247" s="127"/>
      <c r="N247" s="129"/>
      <c r="O247" s="173"/>
      <c r="P247" s="129"/>
      <c r="Q247" s="129"/>
      <c r="R247" s="129"/>
      <c r="S247" s="173"/>
      <c r="T247" s="127"/>
      <c r="U247" s="127"/>
      <c r="V247" s="129"/>
      <c r="W247" s="173"/>
      <c r="X247" s="129"/>
      <c r="Y247" s="129"/>
      <c r="Z247" s="129"/>
      <c r="AA247" s="130"/>
      <c r="AB247" s="130"/>
      <c r="AC247" s="130"/>
      <c r="AD247" s="130"/>
      <c r="AE247" s="130"/>
      <c r="AF247" s="130"/>
      <c r="AG247" s="130"/>
      <c r="AH247" s="130"/>
      <c r="AI247" s="130"/>
    </row>
    <row r="248" spans="1:35" s="5" customFormat="1" ht="24" x14ac:dyDescent="0.2">
      <c r="A248" s="133">
        <v>3224</v>
      </c>
      <c r="B248" s="134" t="s">
        <v>171</v>
      </c>
      <c r="C248" s="173"/>
      <c r="D248" s="127"/>
      <c r="E248" s="127"/>
      <c r="F248" s="129"/>
      <c r="G248" s="173"/>
      <c r="H248" s="129"/>
      <c r="I248" s="129"/>
      <c r="J248" s="129"/>
      <c r="K248" s="173"/>
      <c r="L248" s="127"/>
      <c r="M248" s="127"/>
      <c r="N248" s="129"/>
      <c r="O248" s="173"/>
      <c r="P248" s="129"/>
      <c r="Q248" s="129"/>
      <c r="R248" s="129"/>
      <c r="S248" s="173"/>
      <c r="T248" s="127"/>
      <c r="U248" s="127"/>
      <c r="V248" s="129"/>
      <c r="W248" s="173"/>
      <c r="X248" s="129"/>
      <c r="Y248" s="129"/>
      <c r="Z248" s="129"/>
      <c r="AA248" s="130"/>
      <c r="AB248" s="130"/>
      <c r="AC248" s="130"/>
      <c r="AD248" s="130"/>
      <c r="AE248" s="130"/>
      <c r="AF248" s="130"/>
      <c r="AG248" s="130"/>
      <c r="AH248" s="130"/>
      <c r="AI248" s="130"/>
    </row>
    <row r="249" spans="1:35" s="121" customFormat="1" x14ac:dyDescent="0.2">
      <c r="A249" s="133">
        <v>3225</v>
      </c>
      <c r="B249" s="134" t="s">
        <v>172</v>
      </c>
      <c r="C249" s="173">
        <v>46437.5</v>
      </c>
      <c r="D249" s="127"/>
      <c r="E249" s="127"/>
      <c r="F249" s="127"/>
      <c r="G249" s="173">
        <v>46437.5</v>
      </c>
      <c r="H249" s="127"/>
      <c r="I249" s="127"/>
      <c r="J249" s="127"/>
      <c r="K249" s="173"/>
      <c r="L249" s="127"/>
      <c r="M249" s="127"/>
      <c r="N249" s="127"/>
      <c r="O249" s="173"/>
      <c r="P249" s="127"/>
      <c r="Q249" s="127"/>
      <c r="R249" s="127"/>
      <c r="S249" s="173"/>
      <c r="T249" s="127"/>
      <c r="U249" s="127"/>
      <c r="V249" s="127"/>
      <c r="W249" s="173"/>
      <c r="X249" s="127"/>
      <c r="Y249" s="127"/>
      <c r="Z249" s="127"/>
      <c r="AA249" s="128"/>
      <c r="AB249" s="128"/>
      <c r="AC249" s="128"/>
      <c r="AD249" s="128"/>
      <c r="AE249" s="128"/>
      <c r="AF249" s="128"/>
      <c r="AG249" s="128"/>
      <c r="AH249" s="128"/>
      <c r="AI249" s="128"/>
    </row>
    <row r="250" spans="1:35" s="121" customFormat="1" x14ac:dyDescent="0.2">
      <c r="A250" s="133">
        <v>3226</v>
      </c>
      <c r="B250" s="134" t="s">
        <v>173</v>
      </c>
      <c r="C250" s="173"/>
      <c r="D250" s="127"/>
      <c r="E250" s="127"/>
      <c r="F250" s="127"/>
      <c r="G250" s="173"/>
      <c r="H250" s="127"/>
      <c r="I250" s="127"/>
      <c r="J250" s="127"/>
      <c r="K250" s="173"/>
      <c r="L250" s="127"/>
      <c r="M250" s="127"/>
      <c r="N250" s="127"/>
      <c r="O250" s="173"/>
      <c r="P250" s="127"/>
      <c r="Q250" s="127"/>
      <c r="R250" s="127"/>
      <c r="S250" s="173"/>
      <c r="T250" s="127"/>
      <c r="U250" s="127"/>
      <c r="V250" s="127"/>
      <c r="W250" s="173"/>
      <c r="X250" s="127"/>
      <c r="Y250" s="127"/>
      <c r="Z250" s="127"/>
      <c r="AA250" s="128"/>
      <c r="AB250" s="128"/>
      <c r="AC250" s="128"/>
      <c r="AD250" s="128"/>
      <c r="AE250" s="128"/>
      <c r="AF250" s="128"/>
      <c r="AG250" s="128"/>
      <c r="AH250" s="128"/>
      <c r="AI250" s="128"/>
    </row>
    <row r="251" spans="1:35" s="121" customFormat="1" x14ac:dyDescent="0.2">
      <c r="A251" s="133">
        <v>3227</v>
      </c>
      <c r="B251" s="134" t="s">
        <v>174</v>
      </c>
      <c r="C251" s="175"/>
      <c r="D251" s="127"/>
      <c r="E251" s="127"/>
      <c r="F251" s="127"/>
      <c r="G251" s="175"/>
      <c r="H251" s="127"/>
      <c r="I251" s="127"/>
      <c r="J251" s="127"/>
      <c r="K251" s="175"/>
      <c r="L251" s="127"/>
      <c r="M251" s="127"/>
      <c r="N251" s="127"/>
      <c r="O251" s="175"/>
      <c r="P251" s="127"/>
      <c r="Q251" s="127"/>
      <c r="R251" s="127"/>
      <c r="S251" s="175"/>
      <c r="T251" s="127"/>
      <c r="U251" s="127"/>
      <c r="V251" s="127"/>
      <c r="W251" s="175"/>
      <c r="X251" s="127"/>
      <c r="Y251" s="127"/>
      <c r="Z251" s="127"/>
      <c r="AA251" s="128"/>
      <c r="AB251" s="128"/>
      <c r="AC251" s="128"/>
      <c r="AD251" s="128"/>
      <c r="AE251" s="128"/>
      <c r="AF251" s="128"/>
      <c r="AG251" s="128"/>
      <c r="AH251" s="128"/>
      <c r="AI251" s="128"/>
    </row>
    <row r="252" spans="1:35" s="5" customFormat="1" x14ac:dyDescent="0.2">
      <c r="A252" s="133">
        <v>3231</v>
      </c>
      <c r="B252" s="134" t="s">
        <v>175</v>
      </c>
      <c r="C252" s="129"/>
      <c r="D252" s="127"/>
      <c r="E252" s="127"/>
      <c r="F252" s="129"/>
      <c r="G252" s="129"/>
      <c r="H252" s="129"/>
      <c r="I252" s="129"/>
      <c r="J252" s="129"/>
      <c r="K252" s="129"/>
      <c r="L252" s="127"/>
      <c r="M252" s="127"/>
      <c r="N252" s="129"/>
      <c r="O252" s="129"/>
      <c r="P252" s="129"/>
      <c r="Q252" s="129"/>
      <c r="R252" s="129"/>
      <c r="S252" s="129"/>
      <c r="T252" s="127"/>
      <c r="U252" s="127"/>
      <c r="V252" s="129"/>
      <c r="W252" s="129"/>
      <c r="X252" s="129"/>
      <c r="Y252" s="129"/>
      <c r="Z252" s="129"/>
      <c r="AA252" s="130"/>
      <c r="AB252" s="130"/>
      <c r="AC252" s="130"/>
      <c r="AD252" s="130"/>
      <c r="AE252" s="130"/>
      <c r="AF252" s="130"/>
      <c r="AG252" s="130"/>
      <c r="AH252" s="130"/>
      <c r="AI252" s="130"/>
    </row>
    <row r="253" spans="1:35" s="5" customFormat="1" x14ac:dyDescent="0.2">
      <c r="A253" s="133">
        <v>3232</v>
      </c>
      <c r="B253" s="134" t="s">
        <v>176</v>
      </c>
      <c r="C253" s="129"/>
      <c r="D253" s="127"/>
      <c r="E253" s="127"/>
      <c r="F253" s="129"/>
      <c r="G253" s="129"/>
      <c r="H253" s="129"/>
      <c r="I253" s="129"/>
      <c r="J253" s="129"/>
      <c r="K253" s="129"/>
      <c r="L253" s="127"/>
      <c r="M253" s="127"/>
      <c r="N253" s="129"/>
      <c r="O253" s="129"/>
      <c r="P253" s="129"/>
      <c r="Q253" s="129"/>
      <c r="R253" s="129"/>
      <c r="S253" s="129"/>
      <c r="T253" s="127"/>
      <c r="U253" s="127"/>
      <c r="V253" s="129"/>
      <c r="W253" s="129"/>
      <c r="X253" s="129"/>
      <c r="Y253" s="129"/>
      <c r="Z253" s="129"/>
      <c r="AA253" s="130"/>
      <c r="AB253" s="130"/>
      <c r="AC253" s="130"/>
      <c r="AD253" s="130"/>
      <c r="AE253" s="130"/>
      <c r="AF253" s="130"/>
      <c r="AG253" s="130"/>
      <c r="AH253" s="130"/>
      <c r="AI253" s="130"/>
    </row>
    <row r="254" spans="1:35" s="5" customFormat="1" x14ac:dyDescent="0.2">
      <c r="A254" s="133">
        <v>3233</v>
      </c>
      <c r="B254" s="134" t="s">
        <v>177</v>
      </c>
      <c r="C254" s="129"/>
      <c r="D254" s="127"/>
      <c r="E254" s="127"/>
      <c r="F254" s="129"/>
      <c r="G254" s="129"/>
      <c r="H254" s="129"/>
      <c r="I254" s="129"/>
      <c r="J254" s="129"/>
      <c r="K254" s="129"/>
      <c r="L254" s="127"/>
      <c r="M254" s="127"/>
      <c r="N254" s="129"/>
      <c r="O254" s="129"/>
      <c r="P254" s="129"/>
      <c r="Q254" s="129"/>
      <c r="R254" s="129"/>
      <c r="S254" s="129"/>
      <c r="T254" s="127"/>
      <c r="U254" s="127"/>
      <c r="V254" s="129"/>
      <c r="W254" s="129"/>
      <c r="X254" s="129"/>
      <c r="Y254" s="129"/>
      <c r="Z254" s="129"/>
      <c r="AA254" s="130"/>
      <c r="AB254" s="130"/>
      <c r="AC254" s="130"/>
      <c r="AD254" s="130"/>
      <c r="AE254" s="130"/>
      <c r="AF254" s="130"/>
      <c r="AG254" s="130"/>
      <c r="AH254" s="130"/>
      <c r="AI254" s="130"/>
    </row>
    <row r="255" spans="1:35" s="5" customFormat="1" x14ac:dyDescent="0.2">
      <c r="A255" s="133">
        <v>3234</v>
      </c>
      <c r="B255" s="134" t="s">
        <v>178</v>
      </c>
      <c r="C255" s="129"/>
      <c r="D255" s="127"/>
      <c r="E255" s="127"/>
      <c r="F255" s="129"/>
      <c r="G255" s="129"/>
      <c r="H255" s="129"/>
      <c r="I255" s="129"/>
      <c r="J255" s="129"/>
      <c r="K255" s="129"/>
      <c r="L255" s="127"/>
      <c r="M255" s="127"/>
      <c r="N255" s="129"/>
      <c r="O255" s="129"/>
      <c r="P255" s="129"/>
      <c r="Q255" s="129"/>
      <c r="R255" s="129"/>
      <c r="S255" s="129"/>
      <c r="T255" s="127"/>
      <c r="U255" s="127"/>
      <c r="V255" s="129"/>
      <c r="W255" s="129"/>
      <c r="X255" s="129"/>
      <c r="Y255" s="129"/>
      <c r="Z255" s="129"/>
      <c r="AA255" s="130"/>
      <c r="AB255" s="130"/>
      <c r="AC255" s="130"/>
      <c r="AD255" s="130"/>
      <c r="AE255" s="130"/>
      <c r="AF255" s="130"/>
      <c r="AG255" s="130"/>
      <c r="AH255" s="130"/>
      <c r="AI255" s="130"/>
    </row>
    <row r="256" spans="1:35" s="5" customFormat="1" x14ac:dyDescent="0.2">
      <c r="A256" s="133">
        <v>3235</v>
      </c>
      <c r="B256" s="134" t="s">
        <v>179</v>
      </c>
      <c r="C256" s="129"/>
      <c r="D256" s="127"/>
      <c r="E256" s="127"/>
      <c r="F256" s="129"/>
      <c r="G256" s="129"/>
      <c r="H256" s="129"/>
      <c r="I256" s="129"/>
      <c r="J256" s="129"/>
      <c r="K256" s="129"/>
      <c r="L256" s="127"/>
      <c r="M256" s="127"/>
      <c r="N256" s="129"/>
      <c r="O256" s="129"/>
      <c r="P256" s="129"/>
      <c r="Q256" s="129"/>
      <c r="R256" s="129"/>
      <c r="S256" s="129"/>
      <c r="T256" s="127"/>
      <c r="U256" s="127"/>
      <c r="V256" s="129"/>
      <c r="W256" s="129"/>
      <c r="X256" s="129"/>
      <c r="Y256" s="129"/>
      <c r="Z256" s="129"/>
      <c r="AA256" s="130"/>
      <c r="AB256" s="130"/>
      <c r="AC256" s="130"/>
      <c r="AD256" s="130"/>
      <c r="AE256" s="130"/>
      <c r="AF256" s="130"/>
      <c r="AG256" s="130"/>
      <c r="AH256" s="130"/>
      <c r="AI256" s="130"/>
    </row>
    <row r="257" spans="1:35" s="5" customFormat="1" x14ac:dyDescent="0.2">
      <c r="A257" s="133">
        <v>3236</v>
      </c>
      <c r="B257" s="134" t="s">
        <v>180</v>
      </c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30"/>
      <c r="AB257" s="130"/>
      <c r="AC257" s="130"/>
      <c r="AD257" s="130"/>
      <c r="AE257" s="130"/>
      <c r="AF257" s="130"/>
      <c r="AG257" s="130"/>
      <c r="AH257" s="130"/>
      <c r="AI257" s="130"/>
    </row>
    <row r="258" spans="1:35" s="5" customFormat="1" x14ac:dyDescent="0.2">
      <c r="A258" s="133">
        <v>3237</v>
      </c>
      <c r="B258" s="134" t="s">
        <v>181</v>
      </c>
      <c r="C258" s="129"/>
      <c r="D258" s="129"/>
      <c r="E258" s="129"/>
      <c r="F258" s="129"/>
      <c r="G258" s="129"/>
      <c r="H258" s="129"/>
      <c r="I258" s="129"/>
      <c r="J258" s="129"/>
      <c r="K258" s="173">
        <v>45000</v>
      </c>
      <c r="L258" s="129"/>
      <c r="M258" s="129"/>
      <c r="N258" s="129"/>
      <c r="O258" s="173">
        <v>45000</v>
      </c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30"/>
      <c r="AB258" s="130"/>
      <c r="AC258" s="130"/>
      <c r="AD258" s="130"/>
      <c r="AE258" s="130"/>
      <c r="AF258" s="130"/>
      <c r="AG258" s="130"/>
      <c r="AH258" s="130"/>
      <c r="AI258" s="130"/>
    </row>
    <row r="259" spans="1:35" s="5" customFormat="1" x14ac:dyDescent="0.2">
      <c r="A259" s="133">
        <v>3238</v>
      </c>
      <c r="B259" s="134" t="s">
        <v>182</v>
      </c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30"/>
      <c r="AB259" s="130"/>
      <c r="AC259" s="130"/>
      <c r="AD259" s="130"/>
      <c r="AE259" s="130"/>
      <c r="AF259" s="130"/>
      <c r="AG259" s="130"/>
      <c r="AH259" s="130"/>
      <c r="AI259" s="130"/>
    </row>
    <row r="260" spans="1:35" s="121" customFormat="1" x14ac:dyDescent="0.2">
      <c r="A260" s="133">
        <v>3239</v>
      </c>
      <c r="B260" s="134" t="s">
        <v>183</v>
      </c>
      <c r="C260" s="127"/>
      <c r="D260" s="127"/>
      <c r="E260" s="127"/>
      <c r="F260" s="127"/>
      <c r="G260" s="127"/>
      <c r="H260" s="127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  <c r="AA260" s="128"/>
      <c r="AB260" s="128"/>
      <c r="AC260" s="128"/>
      <c r="AD260" s="128"/>
      <c r="AE260" s="128"/>
      <c r="AF260" s="128"/>
      <c r="AG260" s="128"/>
      <c r="AH260" s="128"/>
      <c r="AI260" s="128"/>
    </row>
    <row r="261" spans="1:35" s="5" customFormat="1" ht="24" x14ac:dyDescent="0.2">
      <c r="A261" s="133">
        <v>3241</v>
      </c>
      <c r="B261" s="134" t="s">
        <v>50</v>
      </c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30"/>
      <c r="AB261" s="130"/>
      <c r="AC261" s="130"/>
      <c r="AD261" s="130"/>
      <c r="AE261" s="130"/>
      <c r="AF261" s="130"/>
      <c r="AG261" s="130"/>
      <c r="AH261" s="130"/>
      <c r="AI261" s="130"/>
    </row>
    <row r="262" spans="1:35" s="5" customFormat="1" ht="24" x14ac:dyDescent="0.2">
      <c r="A262" s="133">
        <v>3291</v>
      </c>
      <c r="B262" s="134" t="s">
        <v>184</v>
      </c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30"/>
      <c r="AB262" s="130"/>
      <c r="AC262" s="130"/>
      <c r="AD262" s="130"/>
      <c r="AE262" s="130"/>
      <c r="AF262" s="130"/>
      <c r="AG262" s="130"/>
      <c r="AH262" s="130"/>
      <c r="AI262" s="130"/>
    </row>
    <row r="263" spans="1:35" s="5" customFormat="1" x14ac:dyDescent="0.2">
      <c r="A263" s="133">
        <v>3292</v>
      </c>
      <c r="B263" s="134" t="s">
        <v>185</v>
      </c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30"/>
      <c r="AB263" s="130"/>
      <c r="AC263" s="130"/>
      <c r="AD263" s="130"/>
      <c r="AE263" s="130"/>
      <c r="AF263" s="130"/>
      <c r="AG263" s="130"/>
      <c r="AH263" s="130"/>
      <c r="AI263" s="130"/>
    </row>
    <row r="264" spans="1:35" s="5" customFormat="1" x14ac:dyDescent="0.2">
      <c r="A264" s="133">
        <v>3293</v>
      </c>
      <c r="B264" s="134" t="s">
        <v>186</v>
      </c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30"/>
      <c r="AB264" s="130"/>
      <c r="AC264" s="130"/>
      <c r="AD264" s="130"/>
      <c r="AE264" s="130"/>
      <c r="AF264" s="130"/>
      <c r="AG264" s="130"/>
      <c r="AH264" s="130"/>
      <c r="AI264" s="130"/>
    </row>
    <row r="265" spans="1:35" s="5" customFormat="1" x14ac:dyDescent="0.2">
      <c r="A265" s="133">
        <v>3294</v>
      </c>
      <c r="B265" s="134" t="s">
        <v>187</v>
      </c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30"/>
      <c r="AB265" s="130"/>
      <c r="AC265" s="130"/>
      <c r="AD265" s="130"/>
      <c r="AE265" s="130"/>
      <c r="AF265" s="130"/>
      <c r="AG265" s="130"/>
      <c r="AH265" s="130"/>
      <c r="AI265" s="130"/>
    </row>
    <row r="266" spans="1:35" s="5" customFormat="1" x14ac:dyDescent="0.2">
      <c r="A266" s="133">
        <v>3295</v>
      </c>
      <c r="B266" s="134" t="s">
        <v>188</v>
      </c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30"/>
      <c r="AB266" s="130"/>
      <c r="AC266" s="130"/>
      <c r="AD266" s="130"/>
      <c r="AE266" s="130"/>
      <c r="AF266" s="130"/>
      <c r="AG266" s="130"/>
      <c r="AH266" s="130"/>
      <c r="AI266" s="130"/>
    </row>
    <row r="267" spans="1:35" s="5" customFormat="1" x14ac:dyDescent="0.2">
      <c r="A267" s="133">
        <v>3299</v>
      </c>
      <c r="B267" s="134" t="s">
        <v>189</v>
      </c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30"/>
      <c r="AB267" s="130"/>
      <c r="AC267" s="130"/>
      <c r="AD267" s="130"/>
      <c r="AE267" s="130"/>
      <c r="AF267" s="130"/>
      <c r="AG267" s="130"/>
      <c r="AH267" s="130"/>
      <c r="AI267" s="130"/>
    </row>
    <row r="268" spans="1:35" s="5" customFormat="1" x14ac:dyDescent="0.2">
      <c r="A268" s="160">
        <v>34</v>
      </c>
      <c r="B268" s="161" t="s">
        <v>53</v>
      </c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30"/>
      <c r="AB268" s="130"/>
      <c r="AC268" s="130"/>
      <c r="AD268" s="130"/>
      <c r="AE268" s="130"/>
      <c r="AF268" s="130"/>
      <c r="AG268" s="130"/>
      <c r="AH268" s="130"/>
      <c r="AI268" s="130"/>
    </row>
    <row r="269" spans="1:35" s="5" customFormat="1" x14ac:dyDescent="0.2">
      <c r="A269" s="133">
        <v>3431</v>
      </c>
      <c r="B269" s="135" t="s">
        <v>190</v>
      </c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30"/>
      <c r="AB269" s="130"/>
      <c r="AC269" s="130"/>
      <c r="AD269" s="130"/>
      <c r="AE269" s="130"/>
      <c r="AF269" s="130"/>
      <c r="AG269" s="130"/>
      <c r="AH269" s="130"/>
      <c r="AI269" s="130"/>
    </row>
    <row r="270" spans="1:35" s="5" customFormat="1" ht="24" x14ac:dyDescent="0.2">
      <c r="A270" s="133">
        <v>3432</v>
      </c>
      <c r="B270" s="134" t="s">
        <v>191</v>
      </c>
      <c r="C270" s="166"/>
      <c r="D270" s="129"/>
      <c r="E270" s="129"/>
      <c r="F270" s="129"/>
      <c r="G270" s="166"/>
      <c r="H270" s="129"/>
      <c r="I270" s="129"/>
      <c r="J270" s="129"/>
      <c r="K270" s="166"/>
      <c r="L270" s="129"/>
      <c r="M270" s="129"/>
      <c r="N270" s="129"/>
      <c r="O270" s="166"/>
      <c r="P270" s="129"/>
      <c r="Q270" s="129"/>
      <c r="R270" s="129"/>
      <c r="S270" s="166"/>
      <c r="T270" s="129"/>
      <c r="U270" s="129"/>
      <c r="V270" s="129"/>
      <c r="W270" s="166"/>
      <c r="X270" s="129"/>
      <c r="Y270" s="129"/>
      <c r="Z270" s="129"/>
      <c r="AA270" s="130"/>
      <c r="AB270" s="130"/>
      <c r="AC270" s="130"/>
      <c r="AD270" s="130"/>
      <c r="AE270" s="130"/>
      <c r="AF270" s="130"/>
      <c r="AG270" s="130"/>
      <c r="AH270" s="130"/>
      <c r="AI270" s="130"/>
    </row>
    <row r="271" spans="1:35" s="5" customFormat="1" x14ac:dyDescent="0.2">
      <c r="A271" s="133">
        <v>3433</v>
      </c>
      <c r="B271" s="134" t="s">
        <v>192</v>
      </c>
      <c r="C271" s="166"/>
      <c r="D271" s="129"/>
      <c r="E271" s="129"/>
      <c r="F271" s="129"/>
      <c r="G271" s="166"/>
      <c r="H271" s="129"/>
      <c r="I271" s="129"/>
      <c r="J271" s="129"/>
      <c r="K271" s="166"/>
      <c r="L271" s="129"/>
      <c r="M271" s="129"/>
      <c r="N271" s="129"/>
      <c r="O271" s="166"/>
      <c r="P271" s="129"/>
      <c r="Q271" s="129"/>
      <c r="R271" s="129"/>
      <c r="S271" s="166"/>
      <c r="T271" s="129"/>
      <c r="U271" s="129"/>
      <c r="V271" s="129"/>
      <c r="W271" s="166"/>
      <c r="X271" s="129"/>
      <c r="Y271" s="129"/>
      <c r="Z271" s="129"/>
      <c r="AA271" s="130"/>
      <c r="AB271" s="130"/>
      <c r="AC271" s="130"/>
      <c r="AD271" s="130"/>
      <c r="AE271" s="130"/>
      <c r="AF271" s="130"/>
      <c r="AG271" s="130"/>
      <c r="AH271" s="130"/>
      <c r="AI271" s="130"/>
    </row>
    <row r="272" spans="1:35" s="5" customFormat="1" ht="24" x14ac:dyDescent="0.2">
      <c r="A272" s="167">
        <v>42</v>
      </c>
      <c r="B272" s="170" t="s">
        <v>71</v>
      </c>
      <c r="C272" s="174">
        <f>C273+C282+C284</f>
        <v>3188284.48</v>
      </c>
      <c r="D272" s="166"/>
      <c r="E272" s="129"/>
      <c r="F272" s="129"/>
      <c r="G272" s="174">
        <f>G273+G282+G284</f>
        <v>3188284.48</v>
      </c>
      <c r="H272" s="129"/>
      <c r="I272" s="129"/>
      <c r="J272" s="129"/>
      <c r="K272" s="174"/>
      <c r="L272" s="166"/>
      <c r="M272" s="129"/>
      <c r="N272" s="129"/>
      <c r="O272" s="174"/>
      <c r="P272" s="129"/>
      <c r="Q272" s="129"/>
      <c r="R272" s="129"/>
      <c r="S272" s="174"/>
      <c r="T272" s="166"/>
      <c r="U272" s="129"/>
      <c r="V272" s="129"/>
      <c r="W272" s="174"/>
      <c r="X272" s="129"/>
      <c r="Y272" s="129"/>
      <c r="Z272" s="129"/>
      <c r="AA272" s="130"/>
      <c r="AB272" s="130"/>
      <c r="AC272" s="130"/>
      <c r="AD272" s="130"/>
      <c r="AE272" s="130"/>
      <c r="AF272" s="130"/>
      <c r="AG272" s="130"/>
      <c r="AH272" s="130"/>
      <c r="AI272" s="130"/>
    </row>
    <row r="273" spans="1:35" s="5" customFormat="1" x14ac:dyDescent="0.2">
      <c r="A273" s="167">
        <v>422</v>
      </c>
      <c r="B273" s="170" t="s">
        <v>223</v>
      </c>
      <c r="C273" s="174">
        <f>SUM(C274:C281)</f>
        <v>3166348.23</v>
      </c>
      <c r="D273" s="166"/>
      <c r="E273" s="129"/>
      <c r="F273" s="129"/>
      <c r="G273" s="174">
        <f>SUM(G274:G281)</f>
        <v>3166348.23</v>
      </c>
      <c r="H273" s="129"/>
      <c r="I273" s="129"/>
      <c r="J273" s="129"/>
      <c r="K273" s="174"/>
      <c r="L273" s="166"/>
      <c r="M273" s="129"/>
      <c r="N273" s="129"/>
      <c r="O273" s="174"/>
      <c r="P273" s="129"/>
      <c r="Q273" s="129"/>
      <c r="R273" s="129"/>
      <c r="S273" s="174"/>
      <c r="T273" s="166"/>
      <c r="U273" s="129"/>
      <c r="V273" s="129"/>
      <c r="W273" s="174"/>
      <c r="X273" s="129"/>
      <c r="Y273" s="129"/>
      <c r="Z273" s="129"/>
      <c r="AA273" s="130"/>
      <c r="AB273" s="130"/>
      <c r="AC273" s="130"/>
      <c r="AD273" s="130"/>
      <c r="AE273" s="130"/>
      <c r="AF273" s="130"/>
      <c r="AG273" s="130"/>
      <c r="AH273" s="130"/>
      <c r="AI273" s="130"/>
    </row>
    <row r="274" spans="1:35" s="5" customFormat="1" x14ac:dyDescent="0.2">
      <c r="A274" s="133">
        <v>4221</v>
      </c>
      <c r="B274" s="134" t="s">
        <v>194</v>
      </c>
      <c r="C274" s="173">
        <v>75312.5</v>
      </c>
      <c r="D274" s="165"/>
      <c r="E274" s="127"/>
      <c r="F274" s="127"/>
      <c r="G274" s="173">
        <v>75312.5</v>
      </c>
      <c r="H274" s="127"/>
      <c r="I274" s="129"/>
      <c r="J274" s="129"/>
      <c r="K274" s="173"/>
      <c r="L274" s="165"/>
      <c r="M274" s="127"/>
      <c r="N274" s="127"/>
      <c r="O274" s="173"/>
      <c r="P274" s="127"/>
      <c r="Q274" s="129"/>
      <c r="R274" s="129"/>
      <c r="S274" s="173"/>
      <c r="T274" s="165"/>
      <c r="U274" s="127"/>
      <c r="V274" s="127"/>
      <c r="W274" s="173"/>
      <c r="X274" s="127"/>
      <c r="Y274" s="129"/>
      <c r="Z274" s="129"/>
      <c r="AA274" s="130"/>
      <c r="AB274" s="130"/>
      <c r="AC274" s="130"/>
      <c r="AD274" s="130"/>
      <c r="AE274" s="130"/>
      <c r="AF274" s="130"/>
      <c r="AG274" s="130"/>
      <c r="AH274" s="130"/>
      <c r="AI274" s="130"/>
    </row>
    <row r="275" spans="1:35" s="5" customFormat="1" x14ac:dyDescent="0.2">
      <c r="A275" s="133">
        <v>4222</v>
      </c>
      <c r="B275" s="134" t="s">
        <v>195</v>
      </c>
      <c r="C275" s="173">
        <v>2500</v>
      </c>
      <c r="D275" s="165"/>
      <c r="E275" s="127"/>
      <c r="F275" s="127"/>
      <c r="G275" s="173">
        <v>2500</v>
      </c>
      <c r="H275" s="127"/>
      <c r="I275" s="129"/>
      <c r="J275" s="129"/>
      <c r="K275" s="173"/>
      <c r="L275" s="165"/>
      <c r="M275" s="127"/>
      <c r="N275" s="127"/>
      <c r="O275" s="173"/>
      <c r="P275" s="127"/>
      <c r="Q275" s="129"/>
      <c r="R275" s="129"/>
      <c r="S275" s="173"/>
      <c r="T275" s="165"/>
      <c r="U275" s="127"/>
      <c r="V275" s="127"/>
      <c r="W275" s="173"/>
      <c r="X275" s="127"/>
      <c r="Y275" s="129"/>
      <c r="Z275" s="129"/>
      <c r="AA275" s="130"/>
      <c r="AB275" s="130"/>
      <c r="AC275" s="130"/>
      <c r="AD275" s="130"/>
      <c r="AE275" s="130"/>
      <c r="AF275" s="130"/>
      <c r="AG275" s="130"/>
      <c r="AH275" s="130"/>
      <c r="AI275" s="130"/>
    </row>
    <row r="276" spans="1:35" s="5" customFormat="1" x14ac:dyDescent="0.2">
      <c r="A276" s="133">
        <v>4223</v>
      </c>
      <c r="B276" s="134" t="s">
        <v>196</v>
      </c>
      <c r="C276" s="173"/>
      <c r="D276" s="165"/>
      <c r="E276" s="127"/>
      <c r="F276" s="127"/>
      <c r="G276" s="173"/>
      <c r="H276" s="127"/>
      <c r="I276" s="129"/>
      <c r="J276" s="129"/>
      <c r="K276" s="173"/>
      <c r="L276" s="165"/>
      <c r="M276" s="127"/>
      <c r="N276" s="127"/>
      <c r="O276" s="173"/>
      <c r="P276" s="127"/>
      <c r="Q276" s="129"/>
      <c r="R276" s="129"/>
      <c r="S276" s="173"/>
      <c r="T276" s="165"/>
      <c r="U276" s="127"/>
      <c r="V276" s="127"/>
      <c r="W276" s="173"/>
      <c r="X276" s="127"/>
      <c r="Y276" s="129"/>
      <c r="Z276" s="129"/>
      <c r="AA276" s="130"/>
      <c r="AB276" s="130"/>
      <c r="AC276" s="130"/>
      <c r="AD276" s="130"/>
      <c r="AE276" s="130"/>
      <c r="AF276" s="130"/>
      <c r="AG276" s="130"/>
      <c r="AH276" s="130"/>
      <c r="AI276" s="130"/>
    </row>
    <row r="277" spans="1:35" s="5" customFormat="1" x14ac:dyDescent="0.2">
      <c r="A277" s="133">
        <v>4224</v>
      </c>
      <c r="B277" s="134" t="s">
        <v>197</v>
      </c>
      <c r="C277" s="173"/>
      <c r="D277" s="165"/>
      <c r="E277" s="127"/>
      <c r="F277" s="127"/>
      <c r="G277" s="173"/>
      <c r="H277" s="127"/>
      <c r="I277" s="129"/>
      <c r="J277" s="129"/>
      <c r="K277" s="173"/>
      <c r="L277" s="165"/>
      <c r="M277" s="127"/>
      <c r="N277" s="127"/>
      <c r="O277" s="173"/>
      <c r="P277" s="127"/>
      <c r="Q277" s="129"/>
      <c r="R277" s="129"/>
      <c r="S277" s="173"/>
      <c r="T277" s="165"/>
      <c r="U277" s="127"/>
      <c r="V277" s="127"/>
      <c r="W277" s="173"/>
      <c r="X277" s="127"/>
      <c r="Y277" s="129"/>
      <c r="Z277" s="129"/>
      <c r="AA277" s="130"/>
      <c r="AB277" s="130"/>
      <c r="AC277" s="130"/>
      <c r="AD277" s="130"/>
      <c r="AE277" s="130"/>
      <c r="AF277" s="130"/>
      <c r="AG277" s="130"/>
      <c r="AH277" s="130"/>
      <c r="AI277" s="130"/>
    </row>
    <row r="278" spans="1:35" s="5" customFormat="1" x14ac:dyDescent="0.2">
      <c r="A278" s="133">
        <v>4225</v>
      </c>
      <c r="B278" s="134" t="s">
        <v>198</v>
      </c>
      <c r="C278" s="173">
        <v>1210330.6399999999</v>
      </c>
      <c r="D278" s="165"/>
      <c r="E278" s="127"/>
      <c r="F278" s="127"/>
      <c r="G278" s="173">
        <v>1210330.6399999999</v>
      </c>
      <c r="H278" s="127"/>
      <c r="I278" s="129"/>
      <c r="J278" s="129"/>
      <c r="K278" s="173"/>
      <c r="L278" s="165"/>
      <c r="M278" s="127"/>
      <c r="N278" s="127"/>
      <c r="O278" s="173"/>
      <c r="P278" s="127"/>
      <c r="Q278" s="129"/>
      <c r="R278" s="129"/>
      <c r="S278" s="173"/>
      <c r="T278" s="165"/>
      <c r="U278" s="127"/>
      <c r="V278" s="127"/>
      <c r="W278" s="173"/>
      <c r="X278" s="127"/>
      <c r="Y278" s="129"/>
      <c r="Z278" s="129"/>
      <c r="AA278" s="130"/>
      <c r="AB278" s="130"/>
      <c r="AC278" s="130"/>
      <c r="AD278" s="130"/>
      <c r="AE278" s="130"/>
      <c r="AF278" s="130"/>
      <c r="AG278" s="130"/>
      <c r="AH278" s="130"/>
      <c r="AI278" s="130"/>
    </row>
    <row r="279" spans="1:35" s="5" customFormat="1" x14ac:dyDescent="0.2">
      <c r="A279" s="133">
        <v>4226</v>
      </c>
      <c r="B279" s="134" t="s">
        <v>199</v>
      </c>
      <c r="C279" s="173"/>
      <c r="D279" s="165"/>
      <c r="E279" s="127"/>
      <c r="F279" s="127"/>
      <c r="G279" s="173"/>
      <c r="H279" s="127"/>
      <c r="I279" s="129"/>
      <c r="J279" s="129"/>
      <c r="K279" s="173"/>
      <c r="L279" s="165"/>
      <c r="M279" s="127"/>
      <c r="N279" s="127"/>
      <c r="O279" s="173"/>
      <c r="P279" s="127"/>
      <c r="Q279" s="129"/>
      <c r="R279" s="129"/>
      <c r="S279" s="173"/>
      <c r="T279" s="165"/>
      <c r="U279" s="127"/>
      <c r="V279" s="127"/>
      <c r="W279" s="173"/>
      <c r="X279" s="127"/>
      <c r="Y279" s="129"/>
      <c r="Z279" s="129"/>
      <c r="AA279" s="130"/>
      <c r="AB279" s="130"/>
      <c r="AC279" s="130"/>
      <c r="AD279" s="130"/>
      <c r="AE279" s="130"/>
      <c r="AF279" s="130"/>
      <c r="AG279" s="130"/>
      <c r="AH279" s="130"/>
      <c r="AI279" s="130"/>
    </row>
    <row r="280" spans="1:35" s="5" customFormat="1" x14ac:dyDescent="0.2">
      <c r="A280" s="133">
        <v>4227</v>
      </c>
      <c r="B280" s="135" t="s">
        <v>200</v>
      </c>
      <c r="C280" s="173">
        <v>1878205.09</v>
      </c>
      <c r="D280" s="165"/>
      <c r="E280" s="127"/>
      <c r="F280" s="127"/>
      <c r="G280" s="173">
        <v>1878205.09</v>
      </c>
      <c r="H280" s="127"/>
      <c r="I280" s="129"/>
      <c r="J280" s="129"/>
      <c r="K280" s="173"/>
      <c r="L280" s="165"/>
      <c r="M280" s="127"/>
      <c r="N280" s="127"/>
      <c r="O280" s="173"/>
      <c r="P280" s="127"/>
      <c r="Q280" s="129"/>
      <c r="R280" s="129"/>
      <c r="S280" s="173"/>
      <c r="T280" s="165"/>
      <c r="U280" s="127"/>
      <c r="V280" s="127"/>
      <c r="W280" s="173"/>
      <c r="X280" s="127"/>
      <c r="Y280" s="129"/>
      <c r="Z280" s="129"/>
      <c r="AA280" s="130"/>
      <c r="AB280" s="130"/>
      <c r="AC280" s="130"/>
      <c r="AD280" s="130"/>
      <c r="AE280" s="130"/>
      <c r="AF280" s="130"/>
      <c r="AG280" s="130"/>
      <c r="AH280" s="130"/>
      <c r="AI280" s="130"/>
    </row>
    <row r="281" spans="1:35" s="5" customFormat="1" x14ac:dyDescent="0.2">
      <c r="A281" s="133">
        <v>4231</v>
      </c>
      <c r="B281" s="134" t="s">
        <v>201</v>
      </c>
      <c r="C281" s="173"/>
      <c r="D281" s="165"/>
      <c r="E281" s="127"/>
      <c r="F281" s="127"/>
      <c r="G281" s="173"/>
      <c r="H281" s="127"/>
      <c r="I281" s="129"/>
      <c r="J281" s="129"/>
      <c r="K281" s="173"/>
      <c r="L281" s="165"/>
      <c r="M281" s="127"/>
      <c r="N281" s="127"/>
      <c r="O281" s="173"/>
      <c r="P281" s="127"/>
      <c r="Q281" s="129"/>
      <c r="R281" s="129"/>
      <c r="S281" s="173"/>
      <c r="T281" s="165"/>
      <c r="U281" s="127"/>
      <c r="V281" s="127"/>
      <c r="W281" s="173"/>
      <c r="X281" s="127"/>
      <c r="Y281" s="129"/>
      <c r="Z281" s="129"/>
      <c r="AA281" s="130"/>
      <c r="AB281" s="130"/>
      <c r="AC281" s="130"/>
      <c r="AD281" s="130"/>
      <c r="AE281" s="130"/>
      <c r="AF281" s="130"/>
      <c r="AG281" s="130"/>
      <c r="AH281" s="130"/>
      <c r="AI281" s="130"/>
    </row>
    <row r="282" spans="1:35" s="5" customFormat="1" x14ac:dyDescent="0.2">
      <c r="A282" s="167">
        <v>424</v>
      </c>
      <c r="B282" s="170" t="s">
        <v>222</v>
      </c>
      <c r="C282" s="172"/>
      <c r="D282" s="127"/>
      <c r="E282" s="127"/>
      <c r="F282" s="127"/>
      <c r="G282" s="172"/>
      <c r="H282" s="127"/>
      <c r="I282" s="129"/>
      <c r="J282" s="129"/>
      <c r="K282" s="172"/>
      <c r="L282" s="127"/>
      <c r="M282" s="127"/>
      <c r="N282" s="127"/>
      <c r="O282" s="172"/>
      <c r="P282" s="127"/>
      <c r="Q282" s="129"/>
      <c r="R282" s="129"/>
      <c r="S282" s="172"/>
      <c r="T282" s="127"/>
      <c r="U282" s="127"/>
      <c r="V282" s="127"/>
      <c r="W282" s="172"/>
      <c r="X282" s="127"/>
      <c r="Y282" s="129"/>
      <c r="Z282" s="129"/>
      <c r="AA282" s="130"/>
      <c r="AB282" s="130"/>
      <c r="AC282" s="130"/>
      <c r="AD282" s="130"/>
      <c r="AE282" s="130"/>
      <c r="AF282" s="130"/>
      <c r="AG282" s="130"/>
      <c r="AH282" s="130"/>
      <c r="AI282" s="130"/>
    </row>
    <row r="283" spans="1:35" s="5" customFormat="1" x14ac:dyDescent="0.2">
      <c r="A283" s="133">
        <v>4241</v>
      </c>
      <c r="B283" s="134" t="s">
        <v>202</v>
      </c>
      <c r="C283" s="165"/>
      <c r="D283" s="127"/>
      <c r="E283" s="127"/>
      <c r="F283" s="127"/>
      <c r="G283" s="165"/>
      <c r="H283" s="127"/>
      <c r="I283" s="129"/>
      <c r="J283" s="129"/>
      <c r="K283" s="165"/>
      <c r="L283" s="127"/>
      <c r="M283" s="127"/>
      <c r="N283" s="127"/>
      <c r="O283" s="165"/>
      <c r="P283" s="127"/>
      <c r="Q283" s="129"/>
      <c r="R283" s="129"/>
      <c r="S283" s="165"/>
      <c r="T283" s="127"/>
      <c r="U283" s="127"/>
      <c r="V283" s="127"/>
      <c r="W283" s="165"/>
      <c r="X283" s="127"/>
      <c r="Y283" s="129"/>
      <c r="Z283" s="129"/>
      <c r="AA283" s="130"/>
      <c r="AB283" s="130"/>
      <c r="AC283" s="130"/>
      <c r="AD283" s="130"/>
      <c r="AE283" s="130"/>
      <c r="AF283" s="130"/>
      <c r="AG283" s="130"/>
      <c r="AH283" s="130"/>
      <c r="AI283" s="130"/>
    </row>
    <row r="284" spans="1:35" s="5" customFormat="1" x14ac:dyDescent="0.2">
      <c r="A284" s="167">
        <v>426</v>
      </c>
      <c r="B284" s="170" t="s">
        <v>80</v>
      </c>
      <c r="C284" s="174">
        <f>C285</f>
        <v>21936.25</v>
      </c>
      <c r="D284" s="127"/>
      <c r="E284" s="127"/>
      <c r="F284" s="127"/>
      <c r="G284" s="174">
        <f>G285</f>
        <v>21936.25</v>
      </c>
      <c r="H284" s="127"/>
      <c r="I284" s="129"/>
      <c r="J284" s="129"/>
      <c r="K284" s="174"/>
      <c r="L284" s="127"/>
      <c r="M284" s="127"/>
      <c r="N284" s="127"/>
      <c r="O284" s="174"/>
      <c r="P284" s="127"/>
      <c r="Q284" s="129"/>
      <c r="R284" s="129"/>
      <c r="S284" s="174"/>
      <c r="T284" s="127"/>
      <c r="U284" s="127"/>
      <c r="V284" s="127"/>
      <c r="W284" s="174"/>
      <c r="X284" s="127"/>
      <c r="Y284" s="129"/>
      <c r="Z284" s="129"/>
      <c r="AA284" s="130"/>
      <c r="AB284" s="130"/>
      <c r="AC284" s="130"/>
      <c r="AD284" s="130"/>
      <c r="AE284" s="130"/>
      <c r="AF284" s="130"/>
      <c r="AG284" s="130"/>
      <c r="AH284" s="130"/>
      <c r="AI284" s="130"/>
    </row>
    <row r="285" spans="1:35" s="5" customFormat="1" x14ac:dyDescent="0.2">
      <c r="A285" s="136" t="s">
        <v>220</v>
      </c>
      <c r="B285" s="134" t="s">
        <v>221</v>
      </c>
      <c r="C285" s="173">
        <v>21936.25</v>
      </c>
      <c r="D285" s="127"/>
      <c r="E285" s="127"/>
      <c r="F285" s="127"/>
      <c r="G285" s="173">
        <v>21936.25</v>
      </c>
      <c r="H285" s="127"/>
      <c r="I285" s="129"/>
      <c r="J285" s="129"/>
      <c r="K285" s="173"/>
      <c r="L285" s="127"/>
      <c r="M285" s="127"/>
      <c r="N285" s="127"/>
      <c r="O285" s="173"/>
      <c r="P285" s="127"/>
      <c r="Q285" s="129"/>
      <c r="R285" s="129"/>
      <c r="S285" s="173"/>
      <c r="T285" s="127"/>
      <c r="U285" s="127"/>
      <c r="V285" s="127"/>
      <c r="W285" s="173"/>
      <c r="X285" s="127"/>
      <c r="Y285" s="129"/>
      <c r="Z285" s="129"/>
      <c r="AA285" s="130"/>
      <c r="AB285" s="130"/>
      <c r="AC285" s="130"/>
      <c r="AD285" s="130"/>
      <c r="AE285" s="130"/>
      <c r="AF285" s="130"/>
      <c r="AG285" s="130"/>
      <c r="AH285" s="130"/>
      <c r="AI285" s="130"/>
    </row>
    <row r="286" spans="1:35" x14ac:dyDescent="0.2">
      <c r="A286" s="31"/>
      <c r="B286" s="7"/>
      <c r="C286" s="3"/>
      <c r="D286" s="3"/>
      <c r="E286" s="3"/>
      <c r="F286" s="3"/>
      <c r="G286" s="3"/>
      <c r="H286" s="3"/>
      <c r="I286" s="3"/>
      <c r="J286" s="3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</row>
    <row r="287" spans="1:35" x14ac:dyDescent="0.2">
      <c r="A287" s="31"/>
      <c r="B287" s="7"/>
      <c r="C287" s="3"/>
      <c r="D287" s="3"/>
      <c r="E287" s="3"/>
      <c r="F287" s="3"/>
      <c r="G287" s="3"/>
      <c r="H287" s="3"/>
      <c r="I287" s="3"/>
      <c r="J287" s="3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</row>
    <row r="288" spans="1:35" x14ac:dyDescent="0.2">
      <c r="A288" s="31"/>
      <c r="B288" s="7"/>
      <c r="C288" s="3"/>
      <c r="D288" s="3"/>
      <c r="E288" s="3"/>
      <c r="F288" s="3"/>
      <c r="G288" s="3"/>
      <c r="H288" s="3"/>
      <c r="I288" s="3"/>
      <c r="J288" s="3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</row>
    <row r="289" spans="1:26" x14ac:dyDescent="0.2">
      <c r="A289" s="31"/>
      <c r="B289" s="7"/>
      <c r="C289" s="3"/>
      <c r="D289" s="3"/>
      <c r="E289" s="3"/>
      <c r="F289" s="3"/>
      <c r="G289" s="3"/>
      <c r="H289" s="3"/>
      <c r="I289" s="3"/>
      <c r="J289" s="3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</row>
    <row r="290" spans="1:26" x14ac:dyDescent="0.2">
      <c r="A290" s="31"/>
      <c r="B290" s="7"/>
      <c r="C290" s="3"/>
      <c r="D290" s="3"/>
      <c r="E290" s="3"/>
      <c r="F290" s="3"/>
      <c r="G290" s="3"/>
      <c r="H290" s="3"/>
      <c r="I290" s="3"/>
      <c r="J290" s="3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</row>
    <row r="291" spans="1:26" x14ac:dyDescent="0.2">
      <c r="A291" s="31"/>
      <c r="B291" s="7"/>
      <c r="C291" s="3"/>
      <c r="D291" s="3"/>
      <c r="E291" s="3"/>
      <c r="F291" s="3"/>
      <c r="G291" s="3"/>
      <c r="H291" s="3"/>
      <c r="I291" s="3"/>
      <c r="J291" s="3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</row>
    <row r="292" spans="1:26" x14ac:dyDescent="0.2">
      <c r="A292" s="31"/>
      <c r="B292" s="7"/>
      <c r="C292" s="3"/>
      <c r="D292" s="3"/>
      <c r="E292" s="3"/>
      <c r="F292" s="3"/>
      <c r="G292" s="3"/>
      <c r="H292" s="3"/>
      <c r="I292" s="3"/>
      <c r="J292" s="3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</row>
    <row r="293" spans="1:26" x14ac:dyDescent="0.2">
      <c r="A293" s="31"/>
      <c r="B293" s="7"/>
      <c r="C293" s="3"/>
      <c r="D293" s="3"/>
      <c r="E293" s="3"/>
      <c r="F293" s="3"/>
      <c r="G293" s="3"/>
      <c r="H293" s="3"/>
      <c r="I293" s="3"/>
      <c r="J293" s="3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</row>
    <row r="294" spans="1:26" x14ac:dyDescent="0.2">
      <c r="A294" s="31"/>
      <c r="B294" s="7"/>
      <c r="C294" s="3"/>
      <c r="D294" s="3"/>
      <c r="E294" s="3"/>
      <c r="F294" s="3"/>
      <c r="G294" s="3"/>
      <c r="H294" s="3"/>
      <c r="I294" s="3"/>
      <c r="J294" s="3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</row>
    <row r="295" spans="1:26" x14ac:dyDescent="0.2">
      <c r="A295" s="31"/>
      <c r="B295" s="7"/>
      <c r="C295" s="3"/>
      <c r="D295" s="3"/>
      <c r="E295" s="3"/>
      <c r="F295" s="3"/>
      <c r="G295" s="3"/>
      <c r="H295" s="3"/>
      <c r="I295" s="3"/>
      <c r="J295" s="3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</row>
    <row r="296" spans="1:26" x14ac:dyDescent="0.2">
      <c r="A296" s="31"/>
      <c r="B296" s="7"/>
      <c r="C296" s="3"/>
      <c r="D296" s="3"/>
      <c r="E296" s="3"/>
      <c r="F296" s="3"/>
      <c r="G296" s="3"/>
      <c r="H296" s="3"/>
      <c r="I296" s="3"/>
      <c r="J296" s="3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</row>
    <row r="297" spans="1:26" x14ac:dyDescent="0.2">
      <c r="A297" s="31"/>
      <c r="B297" s="7"/>
      <c r="C297" s="3"/>
      <c r="D297" s="3"/>
      <c r="E297" s="3"/>
      <c r="F297" s="3"/>
      <c r="G297" s="3"/>
      <c r="H297" s="3"/>
      <c r="I297" s="3"/>
      <c r="J297" s="3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</row>
    <row r="298" spans="1:26" x14ac:dyDescent="0.2">
      <c r="A298" s="31"/>
      <c r="B298" s="7"/>
      <c r="C298" s="3"/>
      <c r="D298" s="3"/>
      <c r="E298" s="3"/>
      <c r="F298" s="3"/>
      <c r="G298" s="3"/>
      <c r="H298" s="3"/>
      <c r="I298" s="3"/>
      <c r="J298" s="3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</row>
    <row r="299" spans="1:26" x14ac:dyDescent="0.2">
      <c r="A299" s="31"/>
      <c r="B299" s="7"/>
      <c r="C299" s="3"/>
      <c r="D299" s="3"/>
      <c r="E299" s="3"/>
      <c r="F299" s="3"/>
      <c r="G299" s="3"/>
      <c r="H299" s="3"/>
      <c r="I299" s="3"/>
      <c r="J299" s="3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</row>
    <row r="300" spans="1:26" x14ac:dyDescent="0.2">
      <c r="A300" s="31"/>
      <c r="B300" s="7"/>
      <c r="C300" s="3"/>
      <c r="D300" s="3"/>
      <c r="E300" s="3"/>
      <c r="F300" s="3"/>
      <c r="G300" s="3"/>
      <c r="H300" s="3"/>
      <c r="I300" s="3"/>
      <c r="J300" s="3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</row>
    <row r="301" spans="1:26" x14ac:dyDescent="0.2">
      <c r="A301" s="31"/>
      <c r="B301" s="7"/>
      <c r="C301" s="3"/>
      <c r="D301" s="3"/>
      <c r="E301" s="3"/>
      <c r="F301" s="3"/>
      <c r="G301" s="3"/>
      <c r="H301" s="3"/>
      <c r="I301" s="3"/>
      <c r="J301" s="3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</row>
    <row r="302" spans="1:26" x14ac:dyDescent="0.2">
      <c r="A302" s="31"/>
      <c r="B302" s="7"/>
      <c r="C302" s="3"/>
      <c r="D302" s="3"/>
      <c r="E302" s="3"/>
      <c r="F302" s="3"/>
      <c r="G302" s="3"/>
      <c r="H302" s="3"/>
      <c r="I302" s="3"/>
      <c r="J302" s="3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</row>
    <row r="303" spans="1:26" x14ac:dyDescent="0.2">
      <c r="A303" s="31"/>
      <c r="B303" s="7"/>
      <c r="C303" s="3"/>
      <c r="D303" s="3"/>
      <c r="E303" s="3"/>
      <c r="F303" s="3"/>
      <c r="G303" s="3"/>
      <c r="H303" s="3"/>
      <c r="I303" s="3"/>
      <c r="J303" s="3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</row>
    <row r="304" spans="1:26" x14ac:dyDescent="0.2">
      <c r="A304" s="31"/>
      <c r="B304" s="7"/>
      <c r="C304" s="3"/>
      <c r="D304" s="3"/>
      <c r="E304" s="3"/>
      <c r="F304" s="3"/>
      <c r="G304" s="3"/>
      <c r="H304" s="3"/>
      <c r="I304" s="3"/>
      <c r="J304" s="3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</row>
    <row r="305" spans="1:26" x14ac:dyDescent="0.2">
      <c r="A305" s="31"/>
      <c r="B305" s="7"/>
      <c r="C305" s="3"/>
      <c r="D305" s="3"/>
      <c r="E305" s="3"/>
      <c r="F305" s="3"/>
      <c r="G305" s="3"/>
      <c r="H305" s="3"/>
      <c r="I305" s="3"/>
      <c r="J305" s="3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</row>
    <row r="306" spans="1:26" x14ac:dyDescent="0.2">
      <c r="A306" s="31"/>
      <c r="B306" s="7"/>
      <c r="C306" s="3"/>
      <c r="D306" s="3"/>
      <c r="E306" s="3"/>
      <c r="F306" s="3"/>
      <c r="G306" s="3"/>
      <c r="H306" s="3"/>
      <c r="I306" s="3"/>
      <c r="J306" s="3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</row>
    <row r="307" spans="1:26" x14ac:dyDescent="0.2">
      <c r="A307" s="31"/>
      <c r="B307" s="7"/>
      <c r="C307" s="3"/>
      <c r="D307" s="3"/>
      <c r="E307" s="3"/>
      <c r="F307" s="3"/>
      <c r="G307" s="3"/>
      <c r="H307" s="3"/>
      <c r="I307" s="3"/>
      <c r="J307" s="3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</row>
    <row r="308" spans="1:26" x14ac:dyDescent="0.2">
      <c r="A308" s="31"/>
      <c r="B308" s="7"/>
      <c r="C308" s="3"/>
      <c r="D308" s="3"/>
      <c r="E308" s="3"/>
      <c r="F308" s="3"/>
      <c r="G308" s="3"/>
      <c r="H308" s="3"/>
      <c r="I308" s="3"/>
      <c r="J308" s="3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</row>
    <row r="309" spans="1:26" x14ac:dyDescent="0.2">
      <c r="A309" s="31"/>
      <c r="B309" s="7"/>
      <c r="C309" s="3"/>
      <c r="D309" s="3"/>
      <c r="E309" s="3"/>
      <c r="F309" s="3"/>
      <c r="G309" s="3"/>
      <c r="H309" s="3"/>
      <c r="I309" s="3"/>
      <c r="J309" s="3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</row>
    <row r="310" spans="1:26" x14ac:dyDescent="0.2">
      <c r="A310" s="31"/>
      <c r="B310" s="7"/>
      <c r="C310" s="3"/>
      <c r="D310" s="3"/>
      <c r="E310" s="3"/>
      <c r="F310" s="3"/>
      <c r="G310" s="3"/>
      <c r="H310" s="3"/>
      <c r="I310" s="3"/>
      <c r="J310" s="3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</row>
    <row r="311" spans="1:26" x14ac:dyDescent="0.2">
      <c r="A311" s="31"/>
      <c r="B311" s="7"/>
      <c r="C311" s="3"/>
      <c r="D311" s="3"/>
      <c r="E311" s="3"/>
      <c r="F311" s="3"/>
      <c r="G311" s="3"/>
      <c r="H311" s="3"/>
      <c r="I311" s="3"/>
      <c r="J311" s="3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</row>
    <row r="312" spans="1:26" x14ac:dyDescent="0.2">
      <c r="A312" s="31"/>
      <c r="B312" s="7"/>
      <c r="C312" s="3"/>
      <c r="D312" s="3"/>
      <c r="E312" s="3"/>
      <c r="F312" s="3"/>
      <c r="G312" s="3"/>
      <c r="H312" s="3"/>
      <c r="I312" s="3"/>
      <c r="J312" s="3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</row>
    <row r="313" spans="1:26" x14ac:dyDescent="0.2">
      <c r="A313" s="31"/>
      <c r="B313" s="7"/>
      <c r="C313" s="3"/>
      <c r="D313" s="3"/>
      <c r="E313" s="3"/>
      <c r="F313" s="3"/>
      <c r="G313" s="3"/>
      <c r="H313" s="3"/>
      <c r="I313" s="3"/>
      <c r="J313" s="3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</row>
    <row r="314" spans="1:26" x14ac:dyDescent="0.2">
      <c r="A314" s="31"/>
      <c r="B314" s="7"/>
      <c r="C314" s="3"/>
      <c r="D314" s="3"/>
      <c r="E314" s="3"/>
      <c r="F314" s="3"/>
      <c r="G314" s="3"/>
      <c r="H314" s="3"/>
      <c r="I314" s="3"/>
      <c r="J314" s="3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</row>
    <row r="315" spans="1:26" x14ac:dyDescent="0.2">
      <c r="A315" s="31"/>
      <c r="B315" s="7"/>
      <c r="C315" s="3"/>
      <c r="D315" s="3"/>
      <c r="E315" s="3"/>
      <c r="F315" s="3"/>
      <c r="G315" s="3"/>
      <c r="H315" s="3"/>
      <c r="I315" s="3"/>
      <c r="J315" s="3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</row>
    <row r="316" spans="1:26" x14ac:dyDescent="0.2">
      <c r="A316" s="31"/>
      <c r="B316" s="7"/>
      <c r="C316" s="3"/>
      <c r="D316" s="3"/>
      <c r="E316" s="3"/>
      <c r="F316" s="3"/>
      <c r="G316" s="3"/>
      <c r="H316" s="3"/>
      <c r="I316" s="3"/>
      <c r="J316" s="3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</row>
    <row r="317" spans="1:26" x14ac:dyDescent="0.2">
      <c r="A317" s="31"/>
      <c r="B317" s="7"/>
      <c r="C317" s="3"/>
      <c r="D317" s="3"/>
      <c r="E317" s="3"/>
      <c r="F317" s="3"/>
      <c r="G317" s="3"/>
      <c r="H317" s="3"/>
      <c r="I317" s="3"/>
      <c r="J317" s="3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</row>
    <row r="318" spans="1:26" x14ac:dyDescent="0.2">
      <c r="A318" s="31"/>
      <c r="B318" s="7"/>
      <c r="C318" s="3"/>
      <c r="D318" s="3"/>
      <c r="E318" s="3"/>
      <c r="F318" s="3"/>
      <c r="G318" s="3"/>
      <c r="H318" s="3"/>
      <c r="I318" s="3"/>
      <c r="J318" s="3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</row>
    <row r="319" spans="1:26" x14ac:dyDescent="0.2">
      <c r="A319" s="31"/>
      <c r="B319" s="7"/>
      <c r="C319" s="3"/>
      <c r="D319" s="3"/>
      <c r="E319" s="3"/>
      <c r="F319" s="3"/>
      <c r="G319" s="3"/>
      <c r="H319" s="3"/>
      <c r="I319" s="3"/>
      <c r="J319" s="3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</row>
    <row r="320" spans="1:26" x14ac:dyDescent="0.2">
      <c r="A320" s="31"/>
      <c r="B320" s="7"/>
      <c r="C320" s="3"/>
      <c r="D320" s="3"/>
      <c r="E320" s="3"/>
      <c r="F320" s="3"/>
      <c r="G320" s="3"/>
      <c r="H320" s="3"/>
      <c r="I320" s="3"/>
      <c r="J320" s="3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</row>
    <row r="321" spans="1:26" x14ac:dyDescent="0.2">
      <c r="A321" s="31"/>
      <c r="B321" s="7"/>
      <c r="C321" s="3"/>
      <c r="D321" s="3"/>
      <c r="E321" s="3"/>
      <c r="F321" s="3"/>
      <c r="G321" s="3"/>
      <c r="H321" s="3"/>
      <c r="I321" s="3"/>
      <c r="J321" s="3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</row>
    <row r="322" spans="1:26" x14ac:dyDescent="0.2">
      <c r="A322" s="31"/>
      <c r="B322" s="7"/>
      <c r="C322" s="3"/>
      <c r="D322" s="3"/>
      <c r="E322" s="3"/>
      <c r="F322" s="3"/>
      <c r="G322" s="3"/>
      <c r="H322" s="3"/>
      <c r="I322" s="3"/>
      <c r="J322" s="3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</row>
    <row r="323" spans="1:26" x14ac:dyDescent="0.2">
      <c r="A323" s="31"/>
      <c r="B323" s="7"/>
      <c r="C323" s="3"/>
      <c r="D323" s="3"/>
      <c r="E323" s="3"/>
      <c r="F323" s="3"/>
      <c r="G323" s="3"/>
      <c r="H323" s="3"/>
      <c r="I323" s="3"/>
      <c r="J323" s="3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</row>
    <row r="324" spans="1:26" x14ac:dyDescent="0.2">
      <c r="A324" s="31"/>
      <c r="B324" s="7"/>
      <c r="C324" s="3"/>
      <c r="D324" s="3"/>
      <c r="E324" s="3"/>
      <c r="F324" s="3"/>
      <c r="G324" s="3"/>
      <c r="H324" s="3"/>
      <c r="I324" s="3"/>
      <c r="J324" s="3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</row>
    <row r="325" spans="1:26" x14ac:dyDescent="0.2">
      <c r="A325" s="31"/>
      <c r="B325" s="7"/>
      <c r="C325" s="3"/>
      <c r="D325" s="3"/>
      <c r="E325" s="3"/>
      <c r="F325" s="3"/>
      <c r="G325" s="3"/>
      <c r="H325" s="3"/>
      <c r="I325" s="3"/>
      <c r="J325" s="3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</row>
    <row r="326" spans="1:26" x14ac:dyDescent="0.2">
      <c r="A326" s="31"/>
      <c r="B326" s="7"/>
      <c r="C326" s="3"/>
      <c r="D326" s="3"/>
      <c r="E326" s="3"/>
      <c r="F326" s="3"/>
      <c r="G326" s="3"/>
      <c r="H326" s="3"/>
      <c r="I326" s="3"/>
      <c r="J326" s="3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</row>
    <row r="327" spans="1:26" x14ac:dyDescent="0.2">
      <c r="A327" s="31"/>
      <c r="B327" s="7"/>
      <c r="C327" s="3"/>
      <c r="D327" s="3"/>
      <c r="E327" s="3"/>
      <c r="F327" s="3"/>
      <c r="G327" s="3"/>
      <c r="H327" s="3"/>
      <c r="I327" s="3"/>
      <c r="J327" s="3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</row>
    <row r="328" spans="1:26" x14ac:dyDescent="0.2">
      <c r="A328" s="31"/>
      <c r="B328" s="7"/>
      <c r="C328" s="3"/>
      <c r="D328" s="3"/>
      <c r="E328" s="3"/>
      <c r="F328" s="3"/>
      <c r="G328" s="3"/>
      <c r="H328" s="3"/>
      <c r="I328" s="3"/>
      <c r="J328" s="3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</row>
    <row r="329" spans="1:26" x14ac:dyDescent="0.2">
      <c r="A329" s="31"/>
      <c r="B329" s="7"/>
      <c r="C329" s="3"/>
      <c r="D329" s="3"/>
      <c r="E329" s="3"/>
      <c r="F329" s="3"/>
      <c r="G329" s="3"/>
      <c r="H329" s="3"/>
      <c r="I329" s="3"/>
      <c r="J329" s="3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</row>
    <row r="330" spans="1:26" x14ac:dyDescent="0.2">
      <c r="A330" s="31"/>
      <c r="B330" s="7"/>
      <c r="C330" s="3"/>
      <c r="D330" s="3"/>
      <c r="E330" s="3"/>
      <c r="F330" s="3"/>
      <c r="G330" s="3"/>
      <c r="H330" s="3"/>
      <c r="I330" s="3"/>
      <c r="J330" s="3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</row>
    <row r="331" spans="1:26" x14ac:dyDescent="0.2">
      <c r="A331" s="31"/>
      <c r="B331" s="7"/>
      <c r="C331" s="3"/>
      <c r="D331" s="3"/>
      <c r="E331" s="3"/>
      <c r="F331" s="3"/>
      <c r="G331" s="3"/>
      <c r="H331" s="3"/>
      <c r="I331" s="3"/>
      <c r="J331" s="3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</row>
    <row r="332" spans="1:26" x14ac:dyDescent="0.2">
      <c r="A332" s="31"/>
      <c r="B332" s="7"/>
      <c r="C332" s="3"/>
      <c r="D332" s="3"/>
      <c r="E332" s="3"/>
      <c r="F332" s="3"/>
      <c r="G332" s="3"/>
      <c r="H332" s="3"/>
      <c r="I332" s="3"/>
      <c r="J332" s="3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</row>
    <row r="333" spans="1:26" x14ac:dyDescent="0.2">
      <c r="A333" s="31"/>
      <c r="B333" s="7"/>
      <c r="C333" s="3"/>
      <c r="D333" s="3"/>
      <c r="E333" s="3"/>
      <c r="F333" s="3"/>
      <c r="G333" s="3"/>
      <c r="H333" s="3"/>
      <c r="I333" s="3"/>
      <c r="J333" s="3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</row>
    <row r="334" spans="1:26" x14ac:dyDescent="0.2">
      <c r="A334" s="31"/>
      <c r="B334" s="7"/>
      <c r="C334" s="3"/>
      <c r="D334" s="3"/>
      <c r="E334" s="3"/>
      <c r="F334" s="3"/>
      <c r="G334" s="3"/>
      <c r="H334" s="3"/>
      <c r="I334" s="3"/>
      <c r="J334" s="3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</row>
    <row r="335" spans="1:26" x14ac:dyDescent="0.2">
      <c r="A335" s="31"/>
      <c r="B335" s="7"/>
      <c r="C335" s="3"/>
      <c r="D335" s="3"/>
      <c r="E335" s="3"/>
      <c r="F335" s="3"/>
      <c r="G335" s="3"/>
      <c r="H335" s="3"/>
      <c r="I335" s="3"/>
      <c r="J335" s="3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</row>
    <row r="336" spans="1:26" x14ac:dyDescent="0.2">
      <c r="A336" s="31"/>
      <c r="B336" s="7"/>
      <c r="C336" s="3"/>
      <c r="D336" s="3"/>
      <c r="E336" s="3"/>
      <c r="F336" s="3"/>
      <c r="G336" s="3"/>
      <c r="H336" s="3"/>
      <c r="I336" s="3"/>
      <c r="J336" s="3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</row>
    <row r="337" spans="1:26" x14ac:dyDescent="0.2">
      <c r="A337" s="31"/>
      <c r="B337" s="7"/>
      <c r="C337" s="3"/>
      <c r="D337" s="3"/>
      <c r="E337" s="3"/>
      <c r="F337" s="3"/>
      <c r="G337" s="3"/>
      <c r="H337" s="3"/>
      <c r="I337" s="3"/>
      <c r="J337" s="3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</row>
    <row r="338" spans="1:26" x14ac:dyDescent="0.2">
      <c r="A338" s="31"/>
      <c r="B338" s="7"/>
      <c r="C338" s="3"/>
      <c r="D338" s="3"/>
      <c r="E338" s="3"/>
      <c r="F338" s="3"/>
      <c r="G338" s="3"/>
      <c r="H338" s="3"/>
      <c r="I338" s="3"/>
      <c r="J338" s="3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</row>
    <row r="339" spans="1:26" x14ac:dyDescent="0.2">
      <c r="A339" s="31"/>
      <c r="B339" s="7"/>
      <c r="C339" s="3"/>
      <c r="D339" s="3"/>
      <c r="E339" s="3"/>
      <c r="F339" s="3"/>
      <c r="G339" s="3"/>
      <c r="H339" s="3"/>
      <c r="I339" s="3"/>
      <c r="J339" s="3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</row>
    <row r="340" spans="1:26" x14ac:dyDescent="0.2">
      <c r="A340" s="31"/>
      <c r="B340" s="7"/>
      <c r="C340" s="3"/>
      <c r="D340" s="3"/>
      <c r="E340" s="3"/>
      <c r="F340" s="3"/>
      <c r="G340" s="3"/>
      <c r="H340" s="3"/>
      <c r="I340" s="3"/>
      <c r="J340" s="3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</row>
    <row r="341" spans="1:26" x14ac:dyDescent="0.2">
      <c r="A341" s="31"/>
      <c r="B341" s="7"/>
      <c r="C341" s="3"/>
      <c r="D341" s="3"/>
      <c r="E341" s="3"/>
      <c r="F341" s="3"/>
      <c r="G341" s="3"/>
      <c r="H341" s="3"/>
      <c r="I341" s="3"/>
      <c r="J341" s="3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</row>
    <row r="342" spans="1:26" x14ac:dyDescent="0.2">
      <c r="A342" s="31"/>
      <c r="B342" s="7"/>
      <c r="C342" s="3"/>
      <c r="D342" s="3"/>
      <c r="E342" s="3"/>
      <c r="F342" s="3"/>
      <c r="G342" s="3"/>
      <c r="H342" s="3"/>
      <c r="I342" s="3"/>
      <c r="J342" s="3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</row>
    <row r="343" spans="1:26" x14ac:dyDescent="0.2">
      <c r="A343" s="31"/>
      <c r="B343" s="7"/>
      <c r="C343" s="3"/>
      <c r="D343" s="3"/>
      <c r="E343" s="3"/>
      <c r="F343" s="3"/>
      <c r="G343" s="3"/>
      <c r="H343" s="3"/>
      <c r="I343" s="3"/>
      <c r="J343" s="3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</row>
    <row r="344" spans="1:26" x14ac:dyDescent="0.2">
      <c r="A344" s="31"/>
      <c r="B344" s="7"/>
      <c r="C344" s="3"/>
      <c r="D344" s="3"/>
      <c r="E344" s="3"/>
      <c r="F344" s="3"/>
      <c r="G344" s="3"/>
      <c r="H344" s="3"/>
      <c r="I344" s="3"/>
      <c r="J344" s="3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</row>
    <row r="345" spans="1:26" x14ac:dyDescent="0.2">
      <c r="A345" s="31"/>
      <c r="B345" s="7"/>
      <c r="C345" s="3"/>
      <c r="D345" s="3"/>
      <c r="E345" s="3"/>
      <c r="F345" s="3"/>
      <c r="G345" s="3"/>
      <c r="H345" s="3"/>
      <c r="I345" s="3"/>
      <c r="J345" s="3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</row>
    <row r="346" spans="1:26" x14ac:dyDescent="0.2">
      <c r="A346" s="31"/>
      <c r="B346" s="7"/>
      <c r="C346" s="3"/>
      <c r="D346" s="3"/>
      <c r="E346" s="3"/>
      <c r="F346" s="3"/>
      <c r="G346" s="3"/>
      <c r="H346" s="3"/>
      <c r="I346" s="3"/>
      <c r="J346" s="3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</row>
    <row r="347" spans="1:26" x14ac:dyDescent="0.2">
      <c r="A347" s="31"/>
      <c r="B347" s="7"/>
      <c r="C347" s="3"/>
      <c r="D347" s="3"/>
      <c r="E347" s="3"/>
      <c r="F347" s="3"/>
      <c r="G347" s="3"/>
      <c r="H347" s="3"/>
      <c r="I347" s="3"/>
      <c r="J347" s="3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</row>
    <row r="348" spans="1:26" x14ac:dyDescent="0.2">
      <c r="A348" s="31"/>
      <c r="B348" s="7"/>
      <c r="C348" s="3"/>
      <c r="D348" s="3"/>
      <c r="E348" s="3"/>
      <c r="F348" s="3"/>
      <c r="G348" s="3"/>
      <c r="H348" s="3"/>
      <c r="I348" s="3"/>
      <c r="J348" s="3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</row>
    <row r="349" spans="1:26" x14ac:dyDescent="0.2">
      <c r="A349" s="31"/>
      <c r="B349" s="7"/>
      <c r="C349" s="3"/>
      <c r="D349" s="3"/>
      <c r="E349" s="3"/>
      <c r="F349" s="3"/>
      <c r="G349" s="3"/>
      <c r="H349" s="3"/>
      <c r="I349" s="3"/>
      <c r="J349" s="3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</row>
    <row r="350" spans="1:26" x14ac:dyDescent="0.2">
      <c r="A350" s="31"/>
      <c r="B350" s="7"/>
      <c r="C350" s="3"/>
      <c r="D350" s="3"/>
      <c r="E350" s="3"/>
      <c r="F350" s="3"/>
      <c r="G350" s="3"/>
      <c r="H350" s="3"/>
      <c r="I350" s="3"/>
      <c r="J350" s="3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</row>
    <row r="351" spans="1:26" x14ac:dyDescent="0.2">
      <c r="A351" s="31"/>
      <c r="B351" s="7"/>
      <c r="C351" s="3"/>
      <c r="D351" s="3"/>
      <c r="E351" s="3"/>
      <c r="F351" s="3"/>
      <c r="G351" s="3"/>
      <c r="H351" s="3"/>
      <c r="I351" s="3"/>
      <c r="J351" s="3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</row>
    <row r="352" spans="1:26" x14ac:dyDescent="0.2">
      <c r="A352" s="31"/>
      <c r="B352" s="7"/>
      <c r="C352" s="3"/>
      <c r="D352" s="3"/>
      <c r="E352" s="3"/>
      <c r="F352" s="3"/>
      <c r="G352" s="3"/>
      <c r="H352" s="3"/>
      <c r="I352" s="3"/>
      <c r="J352" s="3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</row>
    <row r="353" spans="1:26" x14ac:dyDescent="0.2">
      <c r="A353" s="31"/>
      <c r="B353" s="7"/>
      <c r="C353" s="3"/>
      <c r="D353" s="3"/>
      <c r="E353" s="3"/>
      <c r="F353" s="3"/>
      <c r="G353" s="3"/>
      <c r="H353" s="3"/>
      <c r="I353" s="3"/>
      <c r="J353" s="3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</row>
    <row r="354" spans="1:26" x14ac:dyDescent="0.2">
      <c r="A354" s="31"/>
      <c r="B354" s="7"/>
      <c r="C354" s="3"/>
      <c r="D354" s="3"/>
      <c r="E354" s="3"/>
      <c r="F354" s="3"/>
      <c r="G354" s="3"/>
      <c r="H354" s="3"/>
      <c r="I354" s="3"/>
      <c r="J354" s="3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</row>
    <row r="355" spans="1:26" x14ac:dyDescent="0.2">
      <c r="A355" s="31"/>
      <c r="B355" s="7"/>
      <c r="C355" s="3"/>
      <c r="D355" s="3"/>
      <c r="E355" s="3"/>
      <c r="F355" s="3"/>
      <c r="G355" s="3"/>
      <c r="H355" s="3"/>
      <c r="I355" s="3"/>
      <c r="J355" s="3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</row>
    <row r="356" spans="1:26" x14ac:dyDescent="0.2">
      <c r="A356" s="31"/>
      <c r="B356" s="7"/>
      <c r="C356" s="3"/>
      <c r="D356" s="3"/>
      <c r="E356" s="3"/>
      <c r="F356" s="3"/>
      <c r="G356" s="3"/>
      <c r="H356" s="3"/>
      <c r="I356" s="3"/>
      <c r="J356" s="3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</row>
    <row r="357" spans="1:26" x14ac:dyDescent="0.2">
      <c r="A357" s="31"/>
      <c r="B357" s="7"/>
      <c r="C357" s="3"/>
      <c r="D357" s="3"/>
      <c r="E357" s="3"/>
      <c r="F357" s="3"/>
      <c r="G357" s="3"/>
      <c r="H357" s="3"/>
      <c r="I357" s="3"/>
      <c r="J357" s="3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</row>
    <row r="358" spans="1:26" x14ac:dyDescent="0.2">
      <c r="A358" s="31"/>
      <c r="B358" s="7"/>
      <c r="C358" s="3"/>
      <c r="D358" s="3"/>
      <c r="E358" s="3"/>
      <c r="F358" s="3"/>
      <c r="G358" s="3"/>
      <c r="H358" s="3"/>
      <c r="I358" s="3"/>
      <c r="J358" s="3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</row>
    <row r="359" spans="1:26" x14ac:dyDescent="0.2">
      <c r="A359" s="31"/>
      <c r="B359" s="7"/>
      <c r="C359" s="3"/>
      <c r="D359" s="3"/>
      <c r="E359" s="3"/>
      <c r="F359" s="3"/>
      <c r="G359" s="3"/>
      <c r="H359" s="3"/>
      <c r="I359" s="3"/>
      <c r="J359" s="3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</row>
    <row r="360" spans="1:26" x14ac:dyDescent="0.2">
      <c r="A360" s="31"/>
      <c r="B360" s="7"/>
      <c r="C360" s="3"/>
      <c r="D360" s="3"/>
      <c r="E360" s="3"/>
      <c r="F360" s="3"/>
      <c r="G360" s="3"/>
      <c r="H360" s="3"/>
      <c r="I360" s="3"/>
      <c r="J360" s="3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</row>
    <row r="361" spans="1:26" x14ac:dyDescent="0.2">
      <c r="A361" s="31"/>
      <c r="B361" s="7"/>
      <c r="C361" s="3"/>
      <c r="D361" s="3"/>
      <c r="E361" s="3"/>
      <c r="F361" s="3"/>
      <c r="G361" s="3"/>
      <c r="H361" s="3"/>
      <c r="I361" s="3"/>
      <c r="J361" s="3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</row>
    <row r="362" spans="1:26" x14ac:dyDescent="0.2">
      <c r="A362" s="31"/>
      <c r="B362" s="7"/>
      <c r="C362" s="3"/>
      <c r="D362" s="3"/>
      <c r="E362" s="3"/>
      <c r="F362" s="3"/>
      <c r="G362" s="3"/>
      <c r="H362" s="3"/>
      <c r="I362" s="3"/>
      <c r="J362" s="3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</row>
    <row r="363" spans="1:26" x14ac:dyDescent="0.2">
      <c r="A363" s="31"/>
      <c r="B363" s="7"/>
      <c r="C363" s="3"/>
      <c r="D363" s="3"/>
      <c r="E363" s="3"/>
      <c r="F363" s="3"/>
      <c r="G363" s="3"/>
      <c r="H363" s="3"/>
      <c r="I363" s="3"/>
      <c r="J363" s="3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</row>
    <row r="364" spans="1:26" x14ac:dyDescent="0.2">
      <c r="A364" s="31"/>
      <c r="B364" s="7"/>
      <c r="C364" s="3"/>
      <c r="D364" s="3"/>
      <c r="E364" s="3"/>
      <c r="F364" s="3"/>
      <c r="G364" s="3"/>
      <c r="H364" s="3"/>
      <c r="I364" s="3"/>
      <c r="J364" s="3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</row>
    <row r="365" spans="1:26" x14ac:dyDescent="0.2">
      <c r="A365" s="31"/>
      <c r="B365" s="7"/>
      <c r="C365" s="3"/>
      <c r="D365" s="3"/>
      <c r="E365" s="3"/>
      <c r="F365" s="3"/>
      <c r="G365" s="3"/>
      <c r="H365" s="3"/>
      <c r="I365" s="3"/>
      <c r="J365" s="3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</row>
    <row r="366" spans="1:26" x14ac:dyDescent="0.2">
      <c r="A366" s="31"/>
      <c r="B366" s="7"/>
      <c r="C366" s="3"/>
      <c r="D366" s="3"/>
      <c r="E366" s="3"/>
      <c r="F366" s="3"/>
      <c r="G366" s="3"/>
      <c r="H366" s="3"/>
      <c r="I366" s="3"/>
      <c r="J366" s="3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</row>
    <row r="367" spans="1:26" x14ac:dyDescent="0.2">
      <c r="A367" s="31"/>
      <c r="B367" s="7"/>
      <c r="C367" s="3"/>
      <c r="D367" s="3"/>
      <c r="E367" s="3"/>
      <c r="F367" s="3"/>
      <c r="G367" s="3"/>
      <c r="H367" s="3"/>
      <c r="I367" s="3"/>
      <c r="J367" s="3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</row>
    <row r="368" spans="1:26" x14ac:dyDescent="0.2">
      <c r="A368" s="31"/>
      <c r="B368" s="7"/>
      <c r="C368" s="3"/>
      <c r="D368" s="3"/>
      <c r="E368" s="3"/>
      <c r="F368" s="3"/>
      <c r="G368" s="3"/>
      <c r="H368" s="3"/>
      <c r="I368" s="3"/>
      <c r="J368" s="3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</row>
    <row r="369" spans="1:26" x14ac:dyDescent="0.2">
      <c r="A369" s="31"/>
      <c r="B369" s="7"/>
      <c r="C369" s="3"/>
      <c r="D369" s="3"/>
      <c r="E369" s="3"/>
      <c r="F369" s="3"/>
      <c r="G369" s="3"/>
      <c r="H369" s="3"/>
      <c r="I369" s="3"/>
      <c r="J369" s="3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</row>
    <row r="370" spans="1:26" x14ac:dyDescent="0.2">
      <c r="A370" s="31"/>
      <c r="B370" s="7"/>
      <c r="C370" s="3"/>
      <c r="D370" s="3"/>
      <c r="E370" s="3"/>
      <c r="F370" s="3"/>
      <c r="G370" s="3"/>
      <c r="H370" s="3"/>
      <c r="I370" s="3"/>
      <c r="J370" s="3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</row>
    <row r="371" spans="1:26" x14ac:dyDescent="0.2">
      <c r="A371" s="31"/>
      <c r="B371" s="7"/>
      <c r="C371" s="3"/>
      <c r="D371" s="3"/>
      <c r="E371" s="3"/>
      <c r="F371" s="3"/>
      <c r="G371" s="3"/>
      <c r="H371" s="3"/>
      <c r="I371" s="3"/>
      <c r="J371" s="3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</row>
    <row r="372" spans="1:26" x14ac:dyDescent="0.2">
      <c r="A372" s="31"/>
      <c r="B372" s="7"/>
      <c r="C372" s="3"/>
      <c r="D372" s="3"/>
      <c r="E372" s="3"/>
      <c r="F372" s="3"/>
      <c r="G372" s="3"/>
      <c r="H372" s="3"/>
      <c r="I372" s="3"/>
      <c r="J372" s="3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</row>
    <row r="373" spans="1:26" x14ac:dyDescent="0.2">
      <c r="A373" s="31"/>
      <c r="B373" s="7"/>
      <c r="C373" s="3"/>
      <c r="D373" s="3"/>
      <c r="E373" s="3"/>
      <c r="F373" s="3"/>
      <c r="G373" s="3"/>
      <c r="H373" s="3"/>
      <c r="I373" s="3"/>
      <c r="J373" s="3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</row>
    <row r="374" spans="1:26" x14ac:dyDescent="0.2">
      <c r="A374" s="31"/>
      <c r="B374" s="7"/>
      <c r="C374" s="3"/>
      <c r="D374" s="3"/>
      <c r="E374" s="3"/>
      <c r="F374" s="3"/>
      <c r="G374" s="3"/>
      <c r="H374" s="3"/>
      <c r="I374" s="3"/>
      <c r="J374" s="3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</row>
    <row r="375" spans="1:26" x14ac:dyDescent="0.2">
      <c r="A375" s="31"/>
      <c r="B375" s="7"/>
      <c r="C375" s="3"/>
      <c r="D375" s="3"/>
      <c r="E375" s="3"/>
      <c r="F375" s="3"/>
      <c r="G375" s="3"/>
      <c r="H375" s="3"/>
      <c r="I375" s="3"/>
      <c r="J375" s="3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</row>
    <row r="376" spans="1:26" x14ac:dyDescent="0.2">
      <c r="A376" s="31"/>
      <c r="B376" s="7"/>
      <c r="C376" s="3"/>
      <c r="D376" s="3"/>
      <c r="E376" s="3"/>
      <c r="F376" s="3"/>
      <c r="G376" s="3"/>
      <c r="H376" s="3"/>
      <c r="I376" s="3"/>
      <c r="J376" s="3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</row>
    <row r="377" spans="1:26" x14ac:dyDescent="0.2">
      <c r="A377" s="31"/>
      <c r="B377" s="7"/>
      <c r="C377" s="3"/>
      <c r="D377" s="3"/>
      <c r="E377" s="3"/>
      <c r="F377" s="3"/>
      <c r="G377" s="3"/>
      <c r="H377" s="3"/>
      <c r="I377" s="3"/>
      <c r="J377" s="3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</row>
    <row r="378" spans="1:26" x14ac:dyDescent="0.2">
      <c r="A378" s="31"/>
      <c r="B378" s="7"/>
      <c r="C378" s="3"/>
      <c r="D378" s="3"/>
      <c r="E378" s="3"/>
      <c r="F378" s="3"/>
      <c r="G378" s="3"/>
      <c r="H378" s="3"/>
      <c r="I378" s="3"/>
      <c r="J378" s="3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</row>
    <row r="379" spans="1:26" x14ac:dyDescent="0.2">
      <c r="A379" s="31"/>
      <c r="B379" s="7"/>
      <c r="C379" s="3"/>
      <c r="D379" s="3"/>
      <c r="E379" s="3"/>
      <c r="F379" s="3"/>
      <c r="G379" s="3"/>
      <c r="H379" s="3"/>
      <c r="I379" s="3"/>
      <c r="J379" s="3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</row>
    <row r="380" spans="1:26" x14ac:dyDescent="0.2">
      <c r="A380" s="31"/>
      <c r="B380" s="7"/>
      <c r="C380" s="3"/>
      <c r="D380" s="3"/>
      <c r="E380" s="3"/>
      <c r="F380" s="3"/>
      <c r="G380" s="3"/>
      <c r="H380" s="3"/>
      <c r="I380" s="3"/>
      <c r="J380" s="3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</row>
    <row r="381" spans="1:26" x14ac:dyDescent="0.2">
      <c r="A381" s="31"/>
      <c r="B381" s="7"/>
      <c r="C381" s="3"/>
      <c r="D381" s="3"/>
      <c r="E381" s="3"/>
      <c r="F381" s="3"/>
      <c r="G381" s="3"/>
      <c r="H381" s="3"/>
      <c r="I381" s="3"/>
      <c r="J381" s="3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</row>
    <row r="382" spans="1:26" x14ac:dyDescent="0.2">
      <c r="A382" s="31"/>
      <c r="B382" s="7"/>
      <c r="C382" s="3"/>
      <c r="D382" s="3"/>
      <c r="E382" s="3"/>
      <c r="F382" s="3"/>
      <c r="G382" s="3"/>
      <c r="H382" s="3"/>
      <c r="I382" s="3"/>
      <c r="J382" s="3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</row>
    <row r="383" spans="1:26" x14ac:dyDescent="0.2">
      <c r="A383" s="31"/>
      <c r="B383" s="7"/>
      <c r="C383" s="3"/>
      <c r="D383" s="3"/>
      <c r="E383" s="3"/>
      <c r="F383" s="3"/>
      <c r="G383" s="3"/>
      <c r="H383" s="3"/>
      <c r="I383" s="3"/>
      <c r="J383" s="3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</row>
    <row r="384" spans="1:26" x14ac:dyDescent="0.2">
      <c r="A384" s="31"/>
      <c r="B384" s="7"/>
      <c r="C384" s="3"/>
      <c r="D384" s="3"/>
      <c r="E384" s="3"/>
      <c r="F384" s="3"/>
      <c r="G384" s="3"/>
      <c r="H384" s="3"/>
      <c r="I384" s="3"/>
      <c r="J384" s="3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</row>
    <row r="385" spans="1:26" x14ac:dyDescent="0.2">
      <c r="A385" s="31"/>
      <c r="B385" s="7"/>
      <c r="C385" s="3"/>
      <c r="D385" s="3"/>
      <c r="E385" s="3"/>
      <c r="F385" s="3"/>
      <c r="G385" s="3"/>
      <c r="H385" s="3"/>
      <c r="I385" s="3"/>
      <c r="J385" s="3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</row>
    <row r="386" spans="1:26" x14ac:dyDescent="0.2">
      <c r="A386" s="31"/>
      <c r="B386" s="7"/>
      <c r="C386" s="3"/>
      <c r="D386" s="3"/>
      <c r="E386" s="3"/>
      <c r="F386" s="3"/>
      <c r="G386" s="3"/>
      <c r="H386" s="3"/>
      <c r="I386" s="3"/>
      <c r="J386" s="3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</row>
    <row r="387" spans="1:26" x14ac:dyDescent="0.2">
      <c r="A387" s="31"/>
      <c r="B387" s="7"/>
      <c r="C387" s="3"/>
      <c r="D387" s="3"/>
      <c r="E387" s="3"/>
      <c r="F387" s="3"/>
      <c r="G387" s="3"/>
      <c r="H387" s="3"/>
      <c r="I387" s="3"/>
      <c r="J387" s="3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</row>
    <row r="388" spans="1:26" x14ac:dyDescent="0.2">
      <c r="A388" s="31"/>
      <c r="B388" s="7"/>
      <c r="C388" s="3"/>
      <c r="D388" s="3"/>
      <c r="E388" s="3"/>
      <c r="F388" s="3"/>
      <c r="G388" s="3"/>
      <c r="H388" s="3"/>
      <c r="I388" s="3"/>
      <c r="J388" s="3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</row>
    <row r="389" spans="1:26" x14ac:dyDescent="0.2">
      <c r="A389" s="31"/>
      <c r="B389" s="7"/>
      <c r="C389" s="3"/>
      <c r="D389" s="3"/>
      <c r="E389" s="3"/>
      <c r="F389" s="3"/>
      <c r="G389" s="3"/>
      <c r="H389" s="3"/>
      <c r="I389" s="3"/>
      <c r="J389" s="3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</row>
    <row r="390" spans="1:26" x14ac:dyDescent="0.2">
      <c r="A390" s="31"/>
      <c r="B390" s="7"/>
      <c r="C390" s="3"/>
      <c r="D390" s="3"/>
      <c r="E390" s="3"/>
      <c r="F390" s="3"/>
      <c r="G390" s="3"/>
      <c r="H390" s="3"/>
      <c r="I390" s="3"/>
      <c r="J390" s="3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</row>
    <row r="391" spans="1:26" x14ac:dyDescent="0.2">
      <c r="A391" s="31"/>
      <c r="B391" s="7"/>
      <c r="C391" s="3"/>
      <c r="D391" s="3"/>
      <c r="E391" s="3"/>
      <c r="F391" s="3"/>
      <c r="G391" s="3"/>
      <c r="H391" s="3"/>
      <c r="I391" s="3"/>
      <c r="J391" s="3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</row>
    <row r="392" spans="1:26" x14ac:dyDescent="0.2">
      <c r="A392" s="31"/>
      <c r="B392" s="7"/>
      <c r="C392" s="3"/>
      <c r="D392" s="3"/>
      <c r="E392" s="3"/>
      <c r="F392" s="3"/>
      <c r="G392" s="3"/>
      <c r="H392" s="3"/>
      <c r="I392" s="3"/>
      <c r="J392" s="3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</row>
    <row r="393" spans="1:26" x14ac:dyDescent="0.2">
      <c r="A393" s="31"/>
      <c r="B393" s="7"/>
      <c r="C393" s="3"/>
      <c r="D393" s="3"/>
      <c r="E393" s="3"/>
      <c r="F393" s="3"/>
      <c r="G393" s="3"/>
      <c r="H393" s="3"/>
      <c r="I393" s="3"/>
      <c r="J393" s="3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</row>
    <row r="394" spans="1:26" x14ac:dyDescent="0.2">
      <c r="A394" s="31"/>
      <c r="B394" s="7"/>
      <c r="C394" s="3"/>
      <c r="D394" s="3"/>
      <c r="E394" s="3"/>
      <c r="F394" s="3"/>
      <c r="G394" s="3"/>
      <c r="H394" s="3"/>
      <c r="I394" s="3"/>
      <c r="J394" s="3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</row>
    <row r="395" spans="1:26" x14ac:dyDescent="0.2">
      <c r="A395" s="31"/>
      <c r="B395" s="7"/>
      <c r="C395" s="3"/>
      <c r="D395" s="3"/>
      <c r="E395" s="3"/>
      <c r="F395" s="3"/>
      <c r="G395" s="3"/>
      <c r="H395" s="3"/>
      <c r="I395" s="3"/>
      <c r="J395" s="3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</row>
    <row r="396" spans="1:26" x14ac:dyDescent="0.2">
      <c r="A396" s="31"/>
      <c r="B396" s="7"/>
      <c r="C396" s="3"/>
      <c r="D396" s="3"/>
      <c r="E396" s="3"/>
      <c r="F396" s="3"/>
      <c r="G396" s="3"/>
      <c r="H396" s="3"/>
      <c r="I396" s="3"/>
      <c r="J396" s="3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</row>
    <row r="397" spans="1:26" x14ac:dyDescent="0.2">
      <c r="A397" s="31"/>
      <c r="B397" s="7"/>
      <c r="C397" s="3"/>
      <c r="D397" s="3"/>
      <c r="E397" s="3"/>
      <c r="F397" s="3"/>
      <c r="G397" s="3"/>
      <c r="H397" s="3"/>
      <c r="I397" s="3"/>
      <c r="J397" s="3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</row>
    <row r="398" spans="1:26" x14ac:dyDescent="0.2">
      <c r="A398" s="31"/>
      <c r="B398" s="7"/>
      <c r="C398" s="3"/>
      <c r="D398" s="3"/>
      <c r="E398" s="3"/>
      <c r="F398" s="3"/>
      <c r="G398" s="3"/>
      <c r="H398" s="3"/>
      <c r="I398" s="3"/>
      <c r="J398" s="3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</row>
    <row r="399" spans="1:26" x14ac:dyDescent="0.2">
      <c r="A399" s="31"/>
      <c r="B399" s="7"/>
      <c r="C399" s="3"/>
      <c r="D399" s="3"/>
      <c r="E399" s="3"/>
      <c r="F399" s="3"/>
      <c r="G399" s="3"/>
      <c r="H399" s="3"/>
      <c r="I399" s="3"/>
      <c r="J399" s="3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</row>
    <row r="400" spans="1:26" x14ac:dyDescent="0.2">
      <c r="A400" s="31"/>
      <c r="B400" s="7"/>
      <c r="C400" s="3"/>
      <c r="D400" s="3"/>
      <c r="E400" s="3"/>
      <c r="F400" s="3"/>
      <c r="G400" s="3"/>
      <c r="H400" s="3"/>
      <c r="I400" s="3"/>
      <c r="J400" s="3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</row>
    <row r="401" spans="1:26" x14ac:dyDescent="0.2">
      <c r="A401" s="31"/>
      <c r="B401" s="7"/>
      <c r="C401" s="3"/>
      <c r="D401" s="3"/>
      <c r="E401" s="3"/>
      <c r="F401" s="3"/>
      <c r="G401" s="3"/>
      <c r="H401" s="3"/>
      <c r="I401" s="3"/>
      <c r="J401" s="3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</row>
    <row r="402" spans="1:26" x14ac:dyDescent="0.2">
      <c r="A402" s="31"/>
      <c r="B402" s="7"/>
      <c r="C402" s="3"/>
      <c r="D402" s="3"/>
      <c r="E402" s="3"/>
      <c r="F402" s="3"/>
      <c r="G402" s="3"/>
      <c r="H402" s="3"/>
      <c r="I402" s="3"/>
      <c r="J402" s="3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</row>
    <row r="403" spans="1:26" x14ac:dyDescent="0.2">
      <c r="A403" s="31"/>
      <c r="B403" s="7"/>
      <c r="C403" s="3"/>
      <c r="D403" s="3"/>
      <c r="E403" s="3"/>
      <c r="F403" s="3"/>
      <c r="G403" s="3"/>
      <c r="H403" s="3"/>
      <c r="I403" s="3"/>
      <c r="J403" s="3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</row>
    <row r="404" spans="1:26" x14ac:dyDescent="0.2">
      <c r="A404" s="31"/>
      <c r="B404" s="7"/>
      <c r="C404" s="3"/>
      <c r="D404" s="3"/>
      <c r="E404" s="3"/>
      <c r="F404" s="3"/>
      <c r="G404" s="3"/>
      <c r="H404" s="3"/>
      <c r="I404" s="3"/>
      <c r="J404" s="3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</row>
    <row r="405" spans="1:26" x14ac:dyDescent="0.2">
      <c r="A405" s="31"/>
      <c r="B405" s="7"/>
      <c r="C405" s="3"/>
      <c r="D405" s="3"/>
      <c r="E405" s="3"/>
      <c r="F405" s="3"/>
      <c r="G405" s="3"/>
      <c r="H405" s="3"/>
      <c r="I405" s="3"/>
      <c r="J405" s="3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</row>
    <row r="406" spans="1:26" x14ac:dyDescent="0.2">
      <c r="A406" s="31"/>
      <c r="B406" s="7"/>
      <c r="C406" s="3"/>
      <c r="D406" s="3"/>
      <c r="E406" s="3"/>
      <c r="F406" s="3"/>
      <c r="G406" s="3"/>
      <c r="H406" s="3"/>
      <c r="I406" s="3"/>
      <c r="J406" s="3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</row>
    <row r="407" spans="1:26" x14ac:dyDescent="0.2">
      <c r="A407" s="31"/>
      <c r="B407" s="7"/>
      <c r="C407" s="3"/>
      <c r="D407" s="3"/>
      <c r="E407" s="3"/>
      <c r="F407" s="3"/>
      <c r="G407" s="3"/>
      <c r="H407" s="3"/>
      <c r="I407" s="3"/>
      <c r="J407" s="3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</row>
    <row r="408" spans="1:26" x14ac:dyDescent="0.2">
      <c r="A408" s="31"/>
      <c r="B408" s="7"/>
      <c r="C408" s="3"/>
      <c r="D408" s="3"/>
      <c r="E408" s="3"/>
      <c r="F408" s="3"/>
      <c r="G408" s="3"/>
      <c r="H408" s="3"/>
      <c r="I408" s="3"/>
      <c r="J408" s="3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</row>
    <row r="409" spans="1:26" x14ac:dyDescent="0.2">
      <c r="A409" s="31"/>
      <c r="B409" s="7"/>
      <c r="C409" s="3"/>
      <c r="D409" s="3"/>
      <c r="E409" s="3"/>
      <c r="F409" s="3"/>
      <c r="G409" s="3"/>
      <c r="H409" s="3"/>
      <c r="I409" s="3"/>
      <c r="J409" s="3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</row>
    <row r="410" spans="1:26" x14ac:dyDescent="0.2">
      <c r="A410" s="31"/>
      <c r="B410" s="7"/>
      <c r="C410" s="3"/>
      <c r="D410" s="3"/>
      <c r="E410" s="3"/>
      <c r="F410" s="3"/>
      <c r="G410" s="3"/>
      <c r="H410" s="3"/>
      <c r="I410" s="3"/>
      <c r="J410" s="3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</row>
    <row r="411" spans="1:26" x14ac:dyDescent="0.2">
      <c r="A411" s="31"/>
      <c r="B411" s="7"/>
      <c r="C411" s="3"/>
      <c r="D411" s="3"/>
      <c r="E411" s="3"/>
      <c r="F411" s="3"/>
      <c r="G411" s="3"/>
      <c r="H411" s="3"/>
      <c r="I411" s="3"/>
      <c r="J411" s="3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</row>
    <row r="412" spans="1:26" x14ac:dyDescent="0.2">
      <c r="A412" s="31"/>
      <c r="B412" s="7"/>
      <c r="C412" s="3"/>
      <c r="D412" s="3"/>
      <c r="E412" s="3"/>
      <c r="F412" s="3"/>
      <c r="G412" s="3"/>
      <c r="H412" s="3"/>
      <c r="I412" s="3"/>
      <c r="J412" s="3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</row>
    <row r="413" spans="1:26" x14ac:dyDescent="0.2">
      <c r="A413" s="31"/>
      <c r="B413" s="7"/>
      <c r="C413" s="3"/>
      <c r="D413" s="3"/>
      <c r="E413" s="3"/>
      <c r="F413" s="3"/>
      <c r="G413" s="3"/>
      <c r="H413" s="3"/>
      <c r="I413" s="3"/>
      <c r="J413" s="3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</row>
    <row r="414" spans="1:26" x14ac:dyDescent="0.2">
      <c r="A414" s="31"/>
      <c r="B414" s="7"/>
      <c r="C414" s="3"/>
      <c r="D414" s="3"/>
      <c r="E414" s="3"/>
      <c r="F414" s="3"/>
      <c r="G414" s="3"/>
      <c r="H414" s="3"/>
      <c r="I414" s="3"/>
      <c r="J414" s="3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</row>
    <row r="415" spans="1:26" x14ac:dyDescent="0.2">
      <c r="A415" s="31"/>
      <c r="B415" s="7"/>
      <c r="C415" s="3"/>
      <c r="D415" s="3"/>
      <c r="E415" s="3"/>
      <c r="F415" s="3"/>
      <c r="G415" s="3"/>
      <c r="H415" s="3"/>
      <c r="I415" s="3"/>
      <c r="J415" s="3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</row>
    <row r="416" spans="1:26" x14ac:dyDescent="0.2">
      <c r="A416" s="31"/>
      <c r="B416" s="7"/>
      <c r="C416" s="3"/>
      <c r="D416" s="3"/>
      <c r="E416" s="3"/>
      <c r="F416" s="3"/>
      <c r="G416" s="3"/>
      <c r="H416" s="3"/>
      <c r="I416" s="3"/>
      <c r="J416" s="3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</row>
    <row r="417" spans="1:26" x14ac:dyDescent="0.2">
      <c r="A417" s="31"/>
      <c r="B417" s="7"/>
      <c r="C417" s="3"/>
      <c r="D417" s="3"/>
      <c r="E417" s="3"/>
      <c r="F417" s="3"/>
      <c r="G417" s="3"/>
      <c r="H417" s="3"/>
      <c r="I417" s="3"/>
      <c r="J417" s="3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</row>
    <row r="418" spans="1:26" x14ac:dyDescent="0.2">
      <c r="A418" s="31"/>
      <c r="B418" s="7"/>
      <c r="C418" s="3"/>
      <c r="D418" s="3"/>
      <c r="E418" s="3"/>
      <c r="F418" s="3"/>
      <c r="G418" s="3"/>
      <c r="H418" s="3"/>
      <c r="I418" s="3"/>
      <c r="J418" s="3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</row>
    <row r="419" spans="1:26" x14ac:dyDescent="0.2">
      <c r="A419" s="31"/>
      <c r="B419" s="7"/>
      <c r="C419" s="3"/>
      <c r="D419" s="3"/>
      <c r="E419" s="3"/>
      <c r="F419" s="3"/>
      <c r="G419" s="3"/>
      <c r="H419" s="3"/>
      <c r="I419" s="3"/>
      <c r="J419" s="3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</row>
    <row r="420" spans="1:26" x14ac:dyDescent="0.2">
      <c r="A420" s="31"/>
      <c r="B420" s="7"/>
      <c r="C420" s="3"/>
      <c r="D420" s="3"/>
      <c r="E420" s="3"/>
      <c r="F420" s="3"/>
      <c r="G420" s="3"/>
      <c r="H420" s="3"/>
      <c r="I420" s="3"/>
      <c r="J420" s="3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</row>
    <row r="421" spans="1:26" x14ac:dyDescent="0.2">
      <c r="A421" s="31"/>
      <c r="B421" s="7"/>
      <c r="C421" s="3"/>
      <c r="D421" s="3"/>
      <c r="E421" s="3"/>
      <c r="F421" s="3"/>
      <c r="G421" s="3"/>
      <c r="H421" s="3"/>
      <c r="I421" s="3"/>
      <c r="J421" s="3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</row>
    <row r="422" spans="1:26" x14ac:dyDescent="0.2">
      <c r="A422" s="31"/>
      <c r="B422" s="7"/>
      <c r="C422" s="3"/>
      <c r="D422" s="3"/>
      <c r="E422" s="3"/>
      <c r="F422" s="3"/>
      <c r="G422" s="3"/>
      <c r="H422" s="3"/>
      <c r="I422" s="3"/>
      <c r="J422" s="3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</row>
    <row r="423" spans="1:26" x14ac:dyDescent="0.2">
      <c r="A423" s="31"/>
      <c r="B423" s="7"/>
      <c r="C423" s="3"/>
      <c r="D423" s="3"/>
      <c r="E423" s="3"/>
      <c r="F423" s="3"/>
      <c r="G423" s="3"/>
      <c r="H423" s="3"/>
      <c r="I423" s="3"/>
      <c r="J423" s="3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</row>
    <row r="424" spans="1:26" x14ac:dyDescent="0.2">
      <c r="A424" s="31"/>
      <c r="B424" s="7"/>
      <c r="C424" s="3"/>
      <c r="D424" s="3"/>
      <c r="E424" s="3"/>
      <c r="F424" s="3"/>
      <c r="G424" s="3"/>
      <c r="H424" s="3"/>
      <c r="I424" s="3"/>
      <c r="J424" s="3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</row>
    <row r="425" spans="1:26" x14ac:dyDescent="0.2">
      <c r="A425" s="31"/>
      <c r="B425" s="7"/>
      <c r="C425" s="3"/>
      <c r="D425" s="3"/>
      <c r="E425" s="3"/>
      <c r="F425" s="3"/>
      <c r="G425" s="3"/>
      <c r="H425" s="3"/>
      <c r="I425" s="3"/>
      <c r="J425" s="3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</row>
    <row r="426" spans="1:26" x14ac:dyDescent="0.2">
      <c r="A426" s="31"/>
      <c r="B426" s="7"/>
      <c r="C426" s="3"/>
      <c r="D426" s="3"/>
      <c r="E426" s="3"/>
      <c r="F426" s="3"/>
      <c r="G426" s="3"/>
      <c r="H426" s="3"/>
      <c r="I426" s="3"/>
      <c r="J426" s="3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</row>
    <row r="427" spans="1:26" x14ac:dyDescent="0.2">
      <c r="A427" s="31"/>
      <c r="B427" s="7"/>
      <c r="C427" s="3"/>
      <c r="D427" s="3"/>
      <c r="E427" s="3"/>
      <c r="F427" s="3"/>
      <c r="G427" s="3"/>
      <c r="H427" s="3"/>
      <c r="I427" s="3"/>
      <c r="J427" s="3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</row>
    <row r="428" spans="1:26" x14ac:dyDescent="0.2">
      <c r="A428" s="31"/>
      <c r="B428" s="7"/>
      <c r="C428" s="3"/>
      <c r="D428" s="3"/>
      <c r="E428" s="3"/>
      <c r="F428" s="3"/>
      <c r="G428" s="3"/>
      <c r="H428" s="3"/>
      <c r="I428" s="3"/>
      <c r="J428" s="3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</row>
    <row r="429" spans="1:26" x14ac:dyDescent="0.2">
      <c r="A429" s="31"/>
      <c r="B429" s="7"/>
      <c r="C429" s="3"/>
      <c r="D429" s="3"/>
      <c r="E429" s="3"/>
      <c r="F429" s="3"/>
      <c r="G429" s="3"/>
      <c r="H429" s="3"/>
      <c r="I429" s="3"/>
      <c r="J429" s="3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</row>
    <row r="430" spans="1:26" x14ac:dyDescent="0.2">
      <c r="A430" s="31"/>
      <c r="B430" s="7"/>
      <c r="C430" s="3"/>
      <c r="D430" s="3"/>
      <c r="E430" s="3"/>
      <c r="F430" s="3"/>
      <c r="G430" s="3"/>
      <c r="H430" s="3"/>
      <c r="I430" s="3"/>
      <c r="J430" s="3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</row>
    <row r="431" spans="1:26" x14ac:dyDescent="0.2">
      <c r="A431" s="31"/>
      <c r="B431" s="7"/>
      <c r="C431" s="3"/>
      <c r="D431" s="3"/>
      <c r="E431" s="3"/>
      <c r="F431" s="3"/>
      <c r="G431" s="3"/>
      <c r="H431" s="3"/>
      <c r="I431" s="3"/>
      <c r="J431" s="3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</row>
    <row r="432" spans="1:26" x14ac:dyDescent="0.2">
      <c r="A432" s="31"/>
      <c r="B432" s="7"/>
      <c r="C432" s="3"/>
      <c r="D432" s="3"/>
      <c r="E432" s="3"/>
      <c r="F432" s="3"/>
      <c r="G432" s="3"/>
      <c r="H432" s="3"/>
      <c r="I432" s="3"/>
      <c r="J432" s="3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</row>
    <row r="433" spans="1:26" x14ac:dyDescent="0.2">
      <c r="A433" s="31"/>
      <c r="B433" s="7"/>
      <c r="C433" s="3"/>
      <c r="D433" s="3"/>
      <c r="E433" s="3"/>
      <c r="F433" s="3"/>
      <c r="G433" s="3"/>
      <c r="H433" s="3"/>
      <c r="I433" s="3"/>
      <c r="J433" s="3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</row>
    <row r="434" spans="1:26" x14ac:dyDescent="0.2">
      <c r="A434" s="31"/>
      <c r="B434" s="7"/>
      <c r="C434" s="3"/>
      <c r="D434" s="3"/>
      <c r="E434" s="3"/>
      <c r="F434" s="3"/>
      <c r="G434" s="3"/>
      <c r="H434" s="3"/>
      <c r="I434" s="3"/>
      <c r="J434" s="3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</row>
    <row r="435" spans="1:26" x14ac:dyDescent="0.2">
      <c r="A435" s="31"/>
      <c r="B435" s="7"/>
      <c r="C435" s="3"/>
      <c r="D435" s="3"/>
      <c r="E435" s="3"/>
      <c r="F435" s="3"/>
      <c r="G435" s="3"/>
      <c r="H435" s="3"/>
      <c r="I435" s="3"/>
      <c r="J435" s="3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</row>
    <row r="436" spans="1:26" x14ac:dyDescent="0.2">
      <c r="A436" s="31"/>
      <c r="B436" s="7"/>
      <c r="C436" s="3"/>
      <c r="D436" s="3"/>
      <c r="E436" s="3"/>
      <c r="F436" s="3"/>
      <c r="G436" s="3"/>
      <c r="H436" s="3"/>
      <c r="I436" s="3"/>
      <c r="J436" s="3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</row>
    <row r="437" spans="1:26" x14ac:dyDescent="0.2">
      <c r="A437" s="31"/>
      <c r="B437" s="7"/>
      <c r="C437" s="3"/>
      <c r="D437" s="3"/>
      <c r="E437" s="3"/>
      <c r="F437" s="3"/>
      <c r="G437" s="3"/>
      <c r="H437" s="3"/>
      <c r="I437" s="3"/>
      <c r="J437" s="3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</row>
    <row r="438" spans="1:26" x14ac:dyDescent="0.2">
      <c r="A438" s="31"/>
      <c r="B438" s="7"/>
      <c r="C438" s="3"/>
      <c r="D438" s="3"/>
      <c r="E438" s="3"/>
      <c r="F438" s="3"/>
      <c r="G438" s="3"/>
      <c r="H438" s="3"/>
      <c r="I438" s="3"/>
      <c r="J438" s="3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</row>
    <row r="439" spans="1:26" x14ac:dyDescent="0.2">
      <c r="A439" s="31"/>
      <c r="B439" s="7"/>
      <c r="C439" s="3"/>
      <c r="D439" s="3"/>
      <c r="E439" s="3"/>
      <c r="F439" s="3"/>
      <c r="G439" s="3"/>
      <c r="H439" s="3"/>
      <c r="I439" s="3"/>
      <c r="J439" s="3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</row>
    <row r="440" spans="1:26" x14ac:dyDescent="0.2">
      <c r="A440" s="31"/>
      <c r="B440" s="7"/>
      <c r="C440" s="3"/>
      <c r="D440" s="3"/>
      <c r="E440" s="3"/>
      <c r="F440" s="3"/>
      <c r="G440" s="3"/>
      <c r="H440" s="3"/>
      <c r="I440" s="3"/>
      <c r="J440" s="3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</row>
    <row r="441" spans="1:26" x14ac:dyDescent="0.2">
      <c r="A441" s="31"/>
      <c r="B441" s="7"/>
      <c r="C441" s="3"/>
      <c r="D441" s="3"/>
      <c r="E441" s="3"/>
      <c r="F441" s="3"/>
      <c r="G441" s="3"/>
      <c r="H441" s="3"/>
      <c r="I441" s="3"/>
      <c r="J441" s="3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</row>
    <row r="442" spans="1:26" x14ac:dyDescent="0.2">
      <c r="A442" s="31"/>
      <c r="B442" s="7"/>
      <c r="C442" s="3"/>
      <c r="D442" s="3"/>
      <c r="E442" s="3"/>
      <c r="F442" s="3"/>
      <c r="G442" s="3"/>
      <c r="H442" s="3"/>
      <c r="I442" s="3"/>
      <c r="J442" s="3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</row>
    <row r="443" spans="1:26" x14ac:dyDescent="0.2">
      <c r="A443" s="31"/>
      <c r="B443" s="7"/>
      <c r="C443" s="3"/>
      <c r="D443" s="3"/>
      <c r="E443" s="3"/>
      <c r="F443" s="3"/>
      <c r="G443" s="3"/>
      <c r="H443" s="3"/>
      <c r="I443" s="3"/>
      <c r="J443" s="3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</row>
    <row r="444" spans="1:26" x14ac:dyDescent="0.2">
      <c r="A444" s="31"/>
      <c r="B444" s="7"/>
      <c r="C444" s="3"/>
      <c r="D444" s="3"/>
      <c r="E444" s="3"/>
      <c r="F444" s="3"/>
      <c r="G444" s="3"/>
      <c r="H444" s="3"/>
      <c r="I444" s="3"/>
      <c r="J444" s="3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</row>
    <row r="445" spans="1:26" x14ac:dyDescent="0.2">
      <c r="A445" s="31"/>
      <c r="B445" s="7"/>
      <c r="C445" s="3"/>
      <c r="D445" s="3"/>
      <c r="E445" s="3"/>
      <c r="F445" s="3"/>
      <c r="G445" s="3"/>
      <c r="H445" s="3"/>
      <c r="I445" s="3"/>
      <c r="J445" s="3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</row>
    <row r="446" spans="1:26" x14ac:dyDescent="0.2">
      <c r="A446" s="31"/>
      <c r="B446" s="7"/>
      <c r="C446" s="3"/>
      <c r="D446" s="3"/>
      <c r="E446" s="3"/>
      <c r="F446" s="3"/>
      <c r="G446" s="3"/>
      <c r="H446" s="3"/>
      <c r="I446" s="3"/>
      <c r="J446" s="3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</row>
    <row r="447" spans="1:26" x14ac:dyDescent="0.2">
      <c r="A447" s="31"/>
      <c r="B447" s="7"/>
      <c r="C447" s="3"/>
      <c r="D447" s="3"/>
      <c r="E447" s="3"/>
      <c r="F447" s="3"/>
      <c r="G447" s="3"/>
      <c r="H447" s="3"/>
      <c r="I447" s="3"/>
      <c r="J447" s="3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</row>
    <row r="448" spans="1:26" x14ac:dyDescent="0.2">
      <c r="A448" s="31"/>
      <c r="B448" s="7"/>
      <c r="C448" s="3"/>
      <c r="D448" s="3"/>
      <c r="E448" s="3"/>
      <c r="F448" s="3"/>
      <c r="G448" s="3"/>
      <c r="H448" s="3"/>
      <c r="I448" s="3"/>
      <c r="J448" s="3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</row>
    <row r="449" spans="1:26" x14ac:dyDescent="0.2">
      <c r="A449" s="31"/>
      <c r="B449" s="7"/>
      <c r="C449" s="3"/>
      <c r="D449" s="3"/>
      <c r="E449" s="3"/>
      <c r="F449" s="3"/>
      <c r="G449" s="3"/>
      <c r="H449" s="3"/>
      <c r="I449" s="3"/>
      <c r="J449" s="3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</row>
    <row r="450" spans="1:26" x14ac:dyDescent="0.2">
      <c r="A450" s="31"/>
      <c r="B450" s="7"/>
      <c r="C450" s="3"/>
      <c r="D450" s="3"/>
      <c r="E450" s="3"/>
      <c r="F450" s="3"/>
      <c r="G450" s="3"/>
      <c r="H450" s="3"/>
      <c r="I450" s="3"/>
      <c r="J450" s="3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</row>
    <row r="451" spans="1:26" x14ac:dyDescent="0.2">
      <c r="A451" s="31"/>
      <c r="B451" s="7"/>
      <c r="C451" s="3"/>
      <c r="D451" s="3"/>
      <c r="E451" s="3"/>
      <c r="F451" s="3"/>
      <c r="G451" s="3"/>
      <c r="H451" s="3"/>
      <c r="I451" s="3"/>
      <c r="J451" s="3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</row>
    <row r="452" spans="1:26" x14ac:dyDescent="0.2">
      <c r="A452" s="31"/>
      <c r="B452" s="7"/>
      <c r="C452" s="3"/>
      <c r="D452" s="3"/>
      <c r="E452" s="3"/>
      <c r="F452" s="3"/>
      <c r="G452" s="3"/>
      <c r="H452" s="3"/>
      <c r="I452" s="3"/>
      <c r="J452" s="3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</row>
    <row r="453" spans="1:26" x14ac:dyDescent="0.2">
      <c r="A453" s="31"/>
      <c r="B453" s="7"/>
      <c r="C453" s="3"/>
      <c r="D453" s="3"/>
      <c r="E453" s="3"/>
      <c r="F453" s="3"/>
      <c r="G453" s="3"/>
      <c r="H453" s="3"/>
      <c r="I453" s="3"/>
      <c r="J453" s="3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</row>
    <row r="454" spans="1:26" x14ac:dyDescent="0.2">
      <c r="A454" s="31"/>
      <c r="B454" s="7"/>
      <c r="C454" s="3"/>
      <c r="D454" s="3"/>
      <c r="E454" s="3"/>
      <c r="F454" s="3"/>
      <c r="G454" s="3"/>
      <c r="H454" s="3"/>
      <c r="I454" s="3"/>
      <c r="J454" s="3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</row>
    <row r="455" spans="1:26" x14ac:dyDescent="0.2">
      <c r="A455" s="31"/>
      <c r="B455" s="7"/>
      <c r="C455" s="3"/>
      <c r="D455" s="3"/>
      <c r="E455" s="3"/>
      <c r="F455" s="3"/>
      <c r="G455" s="3"/>
      <c r="H455" s="3"/>
      <c r="I455" s="3"/>
      <c r="J455" s="3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</row>
    <row r="456" spans="1:26" x14ac:dyDescent="0.2">
      <c r="A456" s="31"/>
      <c r="B456" s="7"/>
      <c r="C456" s="3"/>
      <c r="D456" s="3"/>
      <c r="E456" s="3"/>
      <c r="F456" s="3"/>
      <c r="G456" s="3"/>
      <c r="H456" s="3"/>
      <c r="I456" s="3"/>
      <c r="J456" s="3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</row>
    <row r="457" spans="1:26" x14ac:dyDescent="0.2">
      <c r="A457" s="31"/>
      <c r="B457" s="7"/>
      <c r="C457" s="3"/>
      <c r="D457" s="3"/>
      <c r="E457" s="3"/>
      <c r="F457" s="3"/>
      <c r="G457" s="3"/>
      <c r="H457" s="3"/>
      <c r="I457" s="3"/>
      <c r="J457" s="3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</row>
    <row r="458" spans="1:26" x14ac:dyDescent="0.2">
      <c r="A458" s="31"/>
      <c r="B458" s="7"/>
      <c r="C458" s="3"/>
      <c r="D458" s="3"/>
      <c r="E458" s="3"/>
      <c r="F458" s="3"/>
      <c r="G458" s="3"/>
      <c r="H458" s="3"/>
      <c r="I458" s="3"/>
      <c r="J458" s="3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</row>
    <row r="459" spans="1:26" x14ac:dyDescent="0.2">
      <c r="A459" s="31"/>
      <c r="B459" s="7"/>
      <c r="C459" s="3"/>
      <c r="D459" s="3"/>
      <c r="E459" s="3"/>
      <c r="F459" s="3"/>
      <c r="G459" s="3"/>
      <c r="H459" s="3"/>
      <c r="I459" s="3"/>
      <c r="J459" s="3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</row>
    <row r="460" spans="1:26" x14ac:dyDescent="0.2">
      <c r="A460" s="31"/>
      <c r="B460" s="7"/>
      <c r="C460" s="3"/>
      <c r="D460" s="3"/>
      <c r="E460" s="3"/>
      <c r="F460" s="3"/>
      <c r="G460" s="3"/>
      <c r="H460" s="3"/>
      <c r="I460" s="3"/>
      <c r="J460" s="3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</row>
    <row r="461" spans="1:26" x14ac:dyDescent="0.2">
      <c r="A461" s="31"/>
      <c r="B461" s="7"/>
      <c r="C461" s="3"/>
      <c r="D461" s="3"/>
      <c r="E461" s="3"/>
      <c r="F461" s="3"/>
      <c r="G461" s="3"/>
      <c r="H461" s="3"/>
      <c r="I461" s="3"/>
      <c r="J461" s="3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</row>
    <row r="462" spans="1:26" x14ac:dyDescent="0.2">
      <c r="A462" s="31"/>
      <c r="B462" s="7"/>
      <c r="C462" s="3"/>
      <c r="D462" s="3"/>
      <c r="E462" s="3"/>
      <c r="F462" s="3"/>
      <c r="G462" s="3"/>
      <c r="H462" s="3"/>
      <c r="I462" s="3"/>
      <c r="J462" s="3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</row>
    <row r="463" spans="1:26" x14ac:dyDescent="0.2">
      <c r="A463" s="31"/>
      <c r="B463" s="7"/>
      <c r="C463" s="3"/>
      <c r="D463" s="3"/>
      <c r="E463" s="3"/>
      <c r="F463" s="3"/>
      <c r="G463" s="3"/>
      <c r="H463" s="3"/>
      <c r="I463" s="3"/>
      <c r="J463" s="3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</row>
    <row r="464" spans="1:26" x14ac:dyDescent="0.2">
      <c r="A464" s="31"/>
      <c r="B464" s="7"/>
      <c r="C464" s="3"/>
      <c r="D464" s="3"/>
      <c r="E464" s="3"/>
      <c r="F464" s="3"/>
      <c r="G464" s="3"/>
      <c r="H464" s="3"/>
      <c r="I464" s="3"/>
      <c r="J464" s="3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</row>
    <row r="465" spans="1:26" x14ac:dyDescent="0.2">
      <c r="A465" s="31"/>
      <c r="B465" s="7"/>
      <c r="C465" s="3"/>
      <c r="D465" s="3"/>
      <c r="E465" s="3"/>
      <c r="F465" s="3"/>
      <c r="G465" s="3"/>
      <c r="H465" s="3"/>
      <c r="I465" s="3"/>
      <c r="J465" s="3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</row>
    <row r="466" spans="1:26" x14ac:dyDescent="0.2">
      <c r="A466" s="31"/>
      <c r="B466" s="7"/>
      <c r="C466" s="3"/>
      <c r="D466" s="3"/>
      <c r="E466" s="3"/>
      <c r="F466" s="3"/>
      <c r="G466" s="3"/>
      <c r="H466" s="3"/>
      <c r="I466" s="3"/>
      <c r="J466" s="3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</row>
    <row r="467" spans="1:26" x14ac:dyDescent="0.2">
      <c r="A467" s="31"/>
      <c r="B467" s="7"/>
      <c r="C467" s="3"/>
      <c r="D467" s="3"/>
      <c r="E467" s="3"/>
      <c r="F467" s="3"/>
      <c r="G467" s="3"/>
      <c r="H467" s="3"/>
      <c r="I467" s="3"/>
      <c r="J467" s="3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</row>
    <row r="468" spans="1:26" x14ac:dyDescent="0.2">
      <c r="A468" s="31"/>
      <c r="B468" s="7"/>
      <c r="C468" s="3"/>
      <c r="D468" s="3"/>
      <c r="E468" s="3"/>
      <c r="F468" s="3"/>
      <c r="G468" s="3"/>
      <c r="H468" s="3"/>
      <c r="I468" s="3"/>
      <c r="J468" s="3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</row>
    <row r="469" spans="1:26" x14ac:dyDescent="0.2">
      <c r="A469" s="31"/>
      <c r="B469" s="7"/>
      <c r="C469" s="3"/>
      <c r="D469" s="3"/>
      <c r="E469" s="3"/>
      <c r="F469" s="3"/>
      <c r="G469" s="3"/>
      <c r="H469" s="3"/>
      <c r="I469" s="3"/>
      <c r="J469" s="3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</row>
    <row r="470" spans="1:26" x14ac:dyDescent="0.2">
      <c r="A470" s="31"/>
      <c r="B470" s="7"/>
      <c r="C470" s="3"/>
      <c r="D470" s="3"/>
      <c r="E470" s="3"/>
      <c r="F470" s="3"/>
      <c r="G470" s="3"/>
      <c r="H470" s="3"/>
      <c r="I470" s="3"/>
      <c r="J470" s="3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</row>
    <row r="471" spans="1:26" x14ac:dyDescent="0.2">
      <c r="A471" s="31"/>
      <c r="B471" s="7"/>
      <c r="C471" s="3"/>
      <c r="D471" s="3"/>
      <c r="E471" s="3"/>
      <c r="F471" s="3"/>
      <c r="G471" s="3"/>
      <c r="H471" s="3"/>
      <c r="I471" s="3"/>
      <c r="J471" s="3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</row>
    <row r="472" spans="1:26" x14ac:dyDescent="0.2">
      <c r="A472" s="31"/>
      <c r="B472" s="7"/>
      <c r="C472" s="3"/>
      <c r="D472" s="3"/>
      <c r="E472" s="3"/>
      <c r="F472" s="3"/>
      <c r="G472" s="3"/>
      <c r="H472" s="3"/>
      <c r="I472" s="3"/>
      <c r="J472" s="3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</row>
    <row r="473" spans="1:26" x14ac:dyDescent="0.2">
      <c r="A473" s="31"/>
      <c r="B473" s="7"/>
      <c r="C473" s="3"/>
      <c r="D473" s="3"/>
      <c r="E473" s="3"/>
      <c r="F473" s="3"/>
      <c r="G473" s="3"/>
      <c r="H473" s="3"/>
      <c r="I473" s="3"/>
      <c r="J473" s="3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</row>
    <row r="474" spans="1:26" x14ac:dyDescent="0.2">
      <c r="A474" s="31"/>
      <c r="B474" s="7"/>
      <c r="C474" s="3"/>
      <c r="D474" s="3"/>
      <c r="E474" s="3"/>
      <c r="F474" s="3"/>
      <c r="G474" s="3"/>
      <c r="H474" s="3"/>
      <c r="I474" s="3"/>
      <c r="J474" s="3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</row>
    <row r="475" spans="1:26" x14ac:dyDescent="0.2">
      <c r="A475" s="31"/>
      <c r="B475" s="7"/>
      <c r="C475" s="3"/>
      <c r="D475" s="3"/>
      <c r="E475" s="3"/>
      <c r="F475" s="3"/>
      <c r="G475" s="3"/>
      <c r="H475" s="3"/>
      <c r="I475" s="3"/>
      <c r="J475" s="3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</row>
    <row r="476" spans="1:26" x14ac:dyDescent="0.2">
      <c r="A476" s="31"/>
      <c r="B476" s="7"/>
      <c r="C476" s="3"/>
      <c r="D476" s="3"/>
      <c r="E476" s="3"/>
      <c r="F476" s="3"/>
      <c r="G476" s="3"/>
      <c r="H476" s="3"/>
      <c r="I476" s="3"/>
      <c r="J476" s="3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</row>
    <row r="477" spans="1:26" x14ac:dyDescent="0.2">
      <c r="A477" s="31"/>
      <c r="B477" s="7"/>
      <c r="C477" s="3"/>
      <c r="D477" s="3"/>
      <c r="E477" s="3"/>
      <c r="F477" s="3"/>
      <c r="G477" s="3"/>
      <c r="H477" s="3"/>
      <c r="I477" s="3"/>
      <c r="J477" s="3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</row>
    <row r="478" spans="1:26" x14ac:dyDescent="0.2">
      <c r="A478" s="31"/>
      <c r="B478" s="7"/>
      <c r="C478" s="3"/>
      <c r="D478" s="3"/>
      <c r="E478" s="3"/>
      <c r="F478" s="3"/>
      <c r="G478" s="3"/>
      <c r="H478" s="3"/>
      <c r="I478" s="3"/>
      <c r="J478" s="3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</row>
    <row r="479" spans="1:26" x14ac:dyDescent="0.2">
      <c r="A479" s="31"/>
      <c r="B479" s="7"/>
      <c r="C479" s="3"/>
      <c r="D479" s="3"/>
      <c r="E479" s="3"/>
      <c r="F479" s="3"/>
      <c r="G479" s="3"/>
      <c r="H479" s="3"/>
      <c r="I479" s="3"/>
      <c r="J479" s="3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</row>
    <row r="480" spans="1:26" x14ac:dyDescent="0.2">
      <c r="A480" s="31"/>
      <c r="B480" s="7"/>
      <c r="C480" s="3"/>
      <c r="D480" s="3"/>
      <c r="E480" s="3"/>
      <c r="F480" s="3"/>
      <c r="G480" s="3"/>
      <c r="H480" s="3"/>
      <c r="I480" s="3"/>
      <c r="J480" s="3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</row>
    <row r="481" spans="1:26" x14ac:dyDescent="0.2">
      <c r="A481" s="31"/>
      <c r="B481" s="7"/>
      <c r="C481" s="3"/>
      <c r="D481" s="3"/>
      <c r="E481" s="3"/>
      <c r="F481" s="3"/>
      <c r="G481" s="3"/>
      <c r="H481" s="3"/>
      <c r="I481" s="3"/>
      <c r="J481" s="3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</row>
    <row r="482" spans="1:26" x14ac:dyDescent="0.2">
      <c r="A482" s="31"/>
      <c r="B482" s="7"/>
      <c r="C482" s="3"/>
      <c r="D482" s="3"/>
      <c r="E482" s="3"/>
      <c r="F482" s="3"/>
      <c r="G482" s="3"/>
      <c r="H482" s="3"/>
      <c r="I482" s="3"/>
      <c r="J482" s="3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</row>
    <row r="483" spans="1:26" x14ac:dyDescent="0.2">
      <c r="A483" s="31"/>
      <c r="B483" s="7"/>
      <c r="C483" s="3"/>
      <c r="D483" s="3"/>
      <c r="E483" s="3"/>
      <c r="F483" s="3"/>
      <c r="G483" s="3"/>
      <c r="H483" s="3"/>
      <c r="I483" s="3"/>
      <c r="J483" s="3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</row>
    <row r="484" spans="1:26" x14ac:dyDescent="0.2">
      <c r="A484" s="31"/>
      <c r="B484" s="7"/>
      <c r="C484" s="3"/>
      <c r="D484" s="3"/>
      <c r="E484" s="3"/>
      <c r="F484" s="3"/>
      <c r="G484" s="3"/>
      <c r="H484" s="3"/>
      <c r="I484" s="3"/>
      <c r="J484" s="3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</row>
    <row r="485" spans="1:26" x14ac:dyDescent="0.2">
      <c r="A485" s="31"/>
      <c r="B485" s="7"/>
      <c r="C485" s="3"/>
      <c r="D485" s="3"/>
      <c r="E485" s="3"/>
      <c r="F485" s="3"/>
      <c r="G485" s="3"/>
      <c r="H485" s="3"/>
      <c r="I485" s="3"/>
      <c r="J485" s="3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</row>
    <row r="486" spans="1:26" x14ac:dyDescent="0.2">
      <c r="A486" s="31"/>
      <c r="B486" s="7"/>
      <c r="C486" s="3"/>
      <c r="D486" s="3"/>
      <c r="E486" s="3"/>
      <c r="F486" s="3"/>
      <c r="G486" s="3"/>
      <c r="H486" s="3"/>
      <c r="I486" s="3"/>
      <c r="J486" s="3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</row>
    <row r="487" spans="1:26" x14ac:dyDescent="0.2">
      <c r="A487" s="31"/>
      <c r="B487" s="7"/>
      <c r="C487" s="3"/>
      <c r="D487" s="3"/>
      <c r="E487" s="3"/>
      <c r="F487" s="3"/>
      <c r="G487" s="3"/>
      <c r="H487" s="3"/>
      <c r="I487" s="3"/>
      <c r="J487" s="3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</row>
    <row r="488" spans="1:26" x14ac:dyDescent="0.2">
      <c r="A488" s="31"/>
      <c r="B488" s="7"/>
      <c r="C488" s="3"/>
      <c r="D488" s="3"/>
      <c r="E488" s="3"/>
      <c r="F488" s="3"/>
      <c r="G488" s="3"/>
      <c r="H488" s="3"/>
      <c r="I488" s="3"/>
      <c r="J488" s="3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</row>
    <row r="489" spans="1:26" x14ac:dyDescent="0.2">
      <c r="A489" s="31"/>
      <c r="B489" s="7"/>
      <c r="C489" s="3"/>
      <c r="D489" s="3"/>
      <c r="E489" s="3"/>
      <c r="F489" s="3"/>
      <c r="G489" s="3"/>
      <c r="H489" s="3"/>
      <c r="I489" s="3"/>
      <c r="J489" s="3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</row>
    <row r="490" spans="1:26" x14ac:dyDescent="0.2">
      <c r="A490" s="31"/>
      <c r="B490" s="7"/>
      <c r="C490" s="3"/>
      <c r="D490" s="3"/>
      <c r="E490" s="3"/>
      <c r="F490" s="3"/>
      <c r="G490" s="3"/>
      <c r="H490" s="3"/>
      <c r="I490" s="3"/>
      <c r="J490" s="3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</row>
    <row r="491" spans="1:26" x14ac:dyDescent="0.2">
      <c r="A491" s="31"/>
      <c r="B491" s="7"/>
      <c r="C491" s="3"/>
      <c r="D491" s="3"/>
      <c r="E491" s="3"/>
      <c r="F491" s="3"/>
      <c r="G491" s="3"/>
      <c r="H491" s="3"/>
      <c r="I491" s="3"/>
      <c r="J491" s="3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</row>
    <row r="492" spans="1:26" x14ac:dyDescent="0.2">
      <c r="A492" s="31"/>
      <c r="B492" s="7"/>
      <c r="C492" s="3"/>
      <c r="D492" s="3"/>
      <c r="E492" s="3"/>
      <c r="F492" s="3"/>
      <c r="G492" s="3"/>
      <c r="H492" s="3"/>
      <c r="I492" s="3"/>
      <c r="J492" s="3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</row>
    <row r="493" spans="1:26" x14ac:dyDescent="0.2">
      <c r="A493" s="31"/>
      <c r="B493" s="7"/>
      <c r="C493" s="3"/>
      <c r="D493" s="3"/>
      <c r="E493" s="3"/>
      <c r="F493" s="3"/>
      <c r="G493" s="3"/>
      <c r="H493" s="3"/>
      <c r="I493" s="3"/>
      <c r="J493" s="3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</row>
    <row r="494" spans="1:26" x14ac:dyDescent="0.2">
      <c r="A494" s="31"/>
      <c r="B494" s="7"/>
      <c r="C494" s="3"/>
      <c r="D494" s="3"/>
      <c r="E494" s="3"/>
      <c r="F494" s="3"/>
      <c r="G494" s="3"/>
      <c r="H494" s="3"/>
      <c r="I494" s="3"/>
      <c r="J494" s="3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</row>
    <row r="495" spans="1:26" x14ac:dyDescent="0.2">
      <c r="A495" s="31"/>
      <c r="B495" s="7"/>
      <c r="C495" s="3"/>
      <c r="D495" s="3"/>
      <c r="E495" s="3"/>
      <c r="F495" s="3"/>
      <c r="G495" s="3"/>
      <c r="H495" s="3"/>
      <c r="I495" s="3"/>
      <c r="J495" s="3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</row>
    <row r="496" spans="1:26" x14ac:dyDescent="0.2">
      <c r="A496" s="31"/>
      <c r="B496" s="7"/>
      <c r="C496" s="3"/>
      <c r="D496" s="3"/>
      <c r="E496" s="3"/>
      <c r="F496" s="3"/>
      <c r="G496" s="3"/>
      <c r="H496" s="3"/>
      <c r="I496" s="3"/>
      <c r="J496" s="3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</row>
    <row r="497" spans="1:26" x14ac:dyDescent="0.2">
      <c r="A497" s="31"/>
      <c r="B497" s="7"/>
      <c r="C497" s="3"/>
      <c r="D497" s="3"/>
      <c r="E497" s="3"/>
      <c r="F497" s="3"/>
      <c r="G497" s="3"/>
      <c r="H497" s="3"/>
      <c r="I497" s="3"/>
      <c r="J497" s="3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</row>
    <row r="498" spans="1:26" x14ac:dyDescent="0.2">
      <c r="A498" s="31"/>
      <c r="B498" s="7"/>
      <c r="C498" s="3"/>
      <c r="D498" s="3"/>
      <c r="E498" s="3"/>
      <c r="F498" s="3"/>
      <c r="G498" s="3"/>
      <c r="H498" s="3"/>
      <c r="I498" s="3"/>
      <c r="J498" s="3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</row>
    <row r="499" spans="1:26" x14ac:dyDescent="0.2">
      <c r="A499" s="31"/>
      <c r="B499" s="7"/>
      <c r="C499" s="3"/>
      <c r="D499" s="3"/>
      <c r="E499" s="3"/>
      <c r="F499" s="3"/>
      <c r="G499" s="3"/>
      <c r="H499" s="3"/>
      <c r="I499" s="3"/>
      <c r="J499" s="3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</row>
    <row r="500" spans="1:26" x14ac:dyDescent="0.2">
      <c r="A500" s="31"/>
      <c r="B500" s="7"/>
      <c r="C500" s="3"/>
      <c r="D500" s="3"/>
      <c r="E500" s="3"/>
      <c r="F500" s="3"/>
      <c r="G500" s="3"/>
      <c r="H500" s="3"/>
      <c r="I500" s="3"/>
      <c r="J500" s="3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</row>
    <row r="501" spans="1:26" x14ac:dyDescent="0.2">
      <c r="A501" s="31"/>
      <c r="B501" s="7"/>
      <c r="C501" s="3"/>
      <c r="D501" s="3"/>
      <c r="E501" s="3"/>
      <c r="F501" s="3"/>
      <c r="G501" s="3"/>
      <c r="H501" s="3"/>
      <c r="I501" s="3"/>
      <c r="J501" s="3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</row>
    <row r="502" spans="1:26" x14ac:dyDescent="0.2">
      <c r="A502" s="31"/>
      <c r="B502" s="7"/>
      <c r="C502" s="3"/>
      <c r="D502" s="3"/>
      <c r="E502" s="3"/>
      <c r="F502" s="3"/>
      <c r="G502" s="3"/>
      <c r="H502" s="3"/>
      <c r="I502" s="3"/>
      <c r="J502" s="3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</row>
    <row r="503" spans="1:26" x14ac:dyDescent="0.2">
      <c r="A503" s="31"/>
      <c r="B503" s="7"/>
      <c r="C503" s="3"/>
      <c r="D503" s="3"/>
      <c r="E503" s="3"/>
      <c r="F503" s="3"/>
      <c r="G503" s="3"/>
      <c r="H503" s="3"/>
      <c r="I503" s="3"/>
      <c r="J503" s="3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</row>
    <row r="504" spans="1:26" x14ac:dyDescent="0.2">
      <c r="A504" s="31"/>
      <c r="B504" s="7"/>
      <c r="C504" s="3"/>
      <c r="D504" s="3"/>
      <c r="E504" s="3"/>
      <c r="F504" s="3"/>
      <c r="G504" s="3"/>
      <c r="H504" s="3"/>
      <c r="I504" s="3"/>
      <c r="J504" s="3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</row>
    <row r="505" spans="1:26" x14ac:dyDescent="0.2">
      <c r="A505" s="31"/>
      <c r="B505" s="7"/>
      <c r="C505" s="3"/>
      <c r="D505" s="3"/>
      <c r="E505" s="3"/>
      <c r="F505" s="3"/>
      <c r="G505" s="3"/>
      <c r="H505" s="3"/>
      <c r="I505" s="3"/>
      <c r="J505" s="3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</row>
    <row r="506" spans="1:26" x14ac:dyDescent="0.2">
      <c r="A506" s="31"/>
      <c r="B506" s="7"/>
      <c r="C506" s="3"/>
      <c r="D506" s="3"/>
      <c r="E506" s="3"/>
      <c r="F506" s="3"/>
      <c r="G506" s="3"/>
      <c r="H506" s="3"/>
      <c r="I506" s="3"/>
      <c r="J506" s="3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</row>
    <row r="507" spans="1:26" x14ac:dyDescent="0.2">
      <c r="A507" s="31"/>
      <c r="B507" s="7"/>
      <c r="C507" s="3"/>
      <c r="D507" s="3"/>
      <c r="E507" s="3"/>
      <c r="F507" s="3"/>
      <c r="G507" s="3"/>
      <c r="H507" s="3"/>
      <c r="I507" s="3"/>
      <c r="J507" s="3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</row>
    <row r="508" spans="1:26" x14ac:dyDescent="0.2">
      <c r="A508" s="31"/>
      <c r="B508" s="7"/>
      <c r="C508" s="3"/>
      <c r="D508" s="3"/>
      <c r="E508" s="3"/>
      <c r="F508" s="3"/>
      <c r="G508" s="3"/>
      <c r="H508" s="3"/>
      <c r="I508" s="3"/>
      <c r="J508" s="3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</row>
    <row r="509" spans="1:26" x14ac:dyDescent="0.2">
      <c r="A509" s="31"/>
      <c r="B509" s="7"/>
      <c r="C509" s="3"/>
      <c r="D509" s="3"/>
      <c r="E509" s="3"/>
      <c r="F509" s="3"/>
      <c r="G509" s="3"/>
      <c r="H509" s="3"/>
      <c r="I509" s="3"/>
      <c r="J509" s="3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</row>
    <row r="510" spans="1:26" x14ac:dyDescent="0.2">
      <c r="A510" s="31"/>
      <c r="B510" s="7"/>
      <c r="C510" s="3"/>
      <c r="D510" s="3"/>
      <c r="E510" s="3"/>
      <c r="F510" s="3"/>
      <c r="G510" s="3"/>
      <c r="H510" s="3"/>
      <c r="I510" s="3"/>
      <c r="J510" s="3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</row>
    <row r="511" spans="1:26" x14ac:dyDescent="0.2">
      <c r="A511" s="31"/>
      <c r="B511" s="7"/>
      <c r="C511" s="3"/>
      <c r="D511" s="3"/>
      <c r="E511" s="3"/>
      <c r="F511" s="3"/>
      <c r="G511" s="3"/>
      <c r="H511" s="3"/>
      <c r="I511" s="3"/>
      <c r="J511" s="3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</row>
    <row r="512" spans="1:26" x14ac:dyDescent="0.2">
      <c r="A512" s="31"/>
      <c r="B512" s="7"/>
      <c r="C512" s="3"/>
      <c r="D512" s="3"/>
      <c r="E512" s="3"/>
      <c r="F512" s="3"/>
      <c r="G512" s="3"/>
      <c r="H512" s="3"/>
      <c r="I512" s="3"/>
      <c r="J512" s="3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</row>
    <row r="513" spans="1:26" x14ac:dyDescent="0.2">
      <c r="A513" s="31"/>
      <c r="B513" s="7"/>
      <c r="C513" s="3"/>
      <c r="D513" s="3"/>
      <c r="E513" s="3"/>
      <c r="F513" s="3"/>
      <c r="G513" s="3"/>
      <c r="H513" s="3"/>
      <c r="I513" s="3"/>
      <c r="J513" s="3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</row>
    <row r="514" spans="1:26" x14ac:dyDescent="0.2">
      <c r="A514" s="31"/>
      <c r="B514" s="7"/>
      <c r="C514" s="3"/>
      <c r="D514" s="3"/>
      <c r="E514" s="3"/>
      <c r="F514" s="3"/>
      <c r="G514" s="3"/>
      <c r="H514" s="3"/>
      <c r="I514" s="3"/>
      <c r="J514" s="3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</row>
    <row r="515" spans="1:26" x14ac:dyDescent="0.2">
      <c r="A515" s="31"/>
      <c r="B515" s="7"/>
      <c r="C515" s="3"/>
      <c r="D515" s="3"/>
      <c r="E515" s="3"/>
      <c r="F515" s="3"/>
      <c r="G515" s="3"/>
      <c r="H515" s="3"/>
      <c r="I515" s="3"/>
      <c r="J515" s="3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</row>
    <row r="516" spans="1:26" x14ac:dyDescent="0.2">
      <c r="A516" s="31"/>
      <c r="B516" s="7"/>
      <c r="C516" s="3"/>
      <c r="D516" s="3"/>
      <c r="E516" s="3"/>
      <c r="F516" s="3"/>
      <c r="G516" s="3"/>
      <c r="H516" s="3"/>
      <c r="I516" s="3"/>
      <c r="J516" s="3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</row>
    <row r="517" spans="1:26" x14ac:dyDescent="0.2">
      <c r="A517" s="31"/>
      <c r="B517" s="7"/>
      <c r="C517" s="3"/>
      <c r="D517" s="3"/>
      <c r="E517" s="3"/>
      <c r="F517" s="3"/>
      <c r="G517" s="3"/>
      <c r="H517" s="3"/>
      <c r="I517" s="3"/>
      <c r="J517" s="3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</row>
    <row r="518" spans="1:26" x14ac:dyDescent="0.2">
      <c r="A518" s="31"/>
      <c r="B518" s="7"/>
      <c r="C518" s="3"/>
      <c r="D518" s="3"/>
      <c r="E518" s="3"/>
      <c r="F518" s="3"/>
      <c r="G518" s="3"/>
      <c r="H518" s="3"/>
      <c r="I518" s="3"/>
      <c r="J518" s="3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</row>
    <row r="519" spans="1:26" x14ac:dyDescent="0.2">
      <c r="A519" s="31"/>
      <c r="B519" s="7"/>
      <c r="C519" s="3"/>
      <c r="D519" s="3"/>
      <c r="E519" s="3"/>
      <c r="F519" s="3"/>
      <c r="G519" s="3"/>
      <c r="H519" s="3"/>
      <c r="I519" s="3"/>
      <c r="J519" s="3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</row>
    <row r="520" spans="1:26" x14ac:dyDescent="0.2">
      <c r="A520" s="31"/>
      <c r="B520" s="7"/>
      <c r="C520" s="3"/>
      <c r="D520" s="3"/>
      <c r="E520" s="3"/>
      <c r="F520" s="3"/>
      <c r="G520" s="3"/>
      <c r="H520" s="3"/>
      <c r="I520" s="3"/>
      <c r="J520" s="3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</row>
    <row r="521" spans="1:26" x14ac:dyDescent="0.2">
      <c r="A521" s="31"/>
      <c r="B521" s="7"/>
      <c r="C521" s="3"/>
      <c r="D521" s="3"/>
      <c r="E521" s="3"/>
      <c r="F521" s="3"/>
      <c r="G521" s="3"/>
      <c r="H521" s="3"/>
      <c r="I521" s="3"/>
      <c r="J521" s="3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</row>
    <row r="522" spans="1:26" x14ac:dyDescent="0.2">
      <c r="A522" s="31"/>
      <c r="B522" s="7"/>
      <c r="C522" s="3"/>
      <c r="D522" s="3"/>
      <c r="E522" s="3"/>
      <c r="F522" s="3"/>
      <c r="G522" s="3"/>
      <c r="H522" s="3"/>
      <c r="I522" s="3"/>
      <c r="J522" s="3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</row>
    <row r="523" spans="1:26" x14ac:dyDescent="0.2">
      <c r="A523" s="31"/>
      <c r="B523" s="7"/>
      <c r="C523" s="3"/>
      <c r="D523" s="3"/>
      <c r="E523" s="3"/>
      <c r="F523" s="3"/>
      <c r="G523" s="3"/>
      <c r="H523" s="3"/>
      <c r="I523" s="3"/>
      <c r="J523" s="3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</row>
    <row r="524" spans="1:26" x14ac:dyDescent="0.2">
      <c r="A524" s="31"/>
      <c r="B524" s="7"/>
      <c r="C524" s="3"/>
      <c r="D524" s="3"/>
      <c r="E524" s="3"/>
      <c r="F524" s="3"/>
      <c r="G524" s="3"/>
      <c r="H524" s="3"/>
      <c r="I524" s="3"/>
      <c r="J524" s="3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</row>
    <row r="525" spans="1:26" x14ac:dyDescent="0.2">
      <c r="A525" s="31"/>
      <c r="B525" s="7"/>
      <c r="C525" s="3"/>
      <c r="D525" s="3"/>
      <c r="E525" s="3"/>
      <c r="F525" s="3"/>
      <c r="G525" s="3"/>
      <c r="H525" s="3"/>
      <c r="I525" s="3"/>
      <c r="J525" s="3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</row>
    <row r="526" spans="1:26" x14ac:dyDescent="0.2">
      <c r="A526" s="31"/>
      <c r="B526" s="7"/>
      <c r="C526" s="3"/>
      <c r="D526" s="3"/>
      <c r="E526" s="3"/>
      <c r="F526" s="3"/>
      <c r="G526" s="3"/>
      <c r="H526" s="3"/>
      <c r="I526" s="3"/>
      <c r="J526" s="3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</row>
    <row r="527" spans="1:26" x14ac:dyDescent="0.2">
      <c r="A527" s="31"/>
      <c r="B527" s="7"/>
      <c r="C527" s="3"/>
      <c r="D527" s="3"/>
      <c r="E527" s="3"/>
      <c r="F527" s="3"/>
      <c r="G527" s="3"/>
      <c r="H527" s="3"/>
      <c r="I527" s="3"/>
      <c r="J527" s="3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</row>
    <row r="528" spans="1:26" x14ac:dyDescent="0.2">
      <c r="A528" s="31"/>
      <c r="B528" s="7"/>
      <c r="C528" s="3"/>
      <c r="D528" s="3"/>
      <c r="E528" s="3"/>
      <c r="F528" s="3"/>
      <c r="G528" s="3"/>
      <c r="H528" s="3"/>
      <c r="I528" s="3"/>
      <c r="J528" s="3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</row>
    <row r="529" spans="1:26" x14ac:dyDescent="0.2">
      <c r="A529" s="31"/>
      <c r="B529" s="7"/>
      <c r="C529" s="3"/>
      <c r="D529" s="3"/>
      <c r="E529" s="3"/>
      <c r="F529" s="3"/>
      <c r="G529" s="3"/>
      <c r="H529" s="3"/>
      <c r="I529" s="3"/>
      <c r="J529" s="3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</row>
    <row r="530" spans="1:26" x14ac:dyDescent="0.2">
      <c r="A530" s="31"/>
      <c r="B530" s="7"/>
      <c r="C530" s="3"/>
      <c r="D530" s="3"/>
      <c r="E530" s="3"/>
      <c r="F530" s="3"/>
      <c r="G530" s="3"/>
      <c r="H530" s="3"/>
      <c r="I530" s="3"/>
      <c r="J530" s="3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</row>
    <row r="531" spans="1:26" x14ac:dyDescent="0.2">
      <c r="A531" s="31"/>
      <c r="B531" s="7"/>
      <c r="C531" s="3"/>
      <c r="D531" s="3"/>
      <c r="E531" s="3"/>
      <c r="F531" s="3"/>
      <c r="G531" s="3"/>
      <c r="H531" s="3"/>
      <c r="I531" s="3"/>
      <c r="J531" s="3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</row>
    <row r="532" spans="1:26" x14ac:dyDescent="0.2">
      <c r="A532" s="31"/>
      <c r="B532" s="7"/>
      <c r="C532" s="3"/>
      <c r="D532" s="3"/>
      <c r="E532" s="3"/>
      <c r="F532" s="3"/>
      <c r="G532" s="3"/>
      <c r="H532" s="3"/>
      <c r="I532" s="3"/>
      <c r="J532" s="3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</row>
    <row r="533" spans="1:26" x14ac:dyDescent="0.2">
      <c r="A533" s="31"/>
      <c r="B533" s="7"/>
      <c r="C533" s="3"/>
      <c r="D533" s="3"/>
      <c r="E533" s="3"/>
      <c r="F533" s="3"/>
      <c r="G533" s="3"/>
      <c r="H533" s="3"/>
      <c r="I533" s="3"/>
      <c r="J533" s="3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</row>
    <row r="534" spans="1:26" x14ac:dyDescent="0.2">
      <c r="A534" s="31"/>
      <c r="B534" s="7"/>
      <c r="C534" s="3"/>
      <c r="D534" s="3"/>
      <c r="E534" s="3"/>
      <c r="F534" s="3"/>
      <c r="G534" s="3"/>
      <c r="H534" s="3"/>
      <c r="I534" s="3"/>
      <c r="J534" s="3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</row>
    <row r="535" spans="1:26" x14ac:dyDescent="0.2">
      <c r="A535" s="31"/>
      <c r="B535" s="7"/>
      <c r="C535" s="3"/>
      <c r="D535" s="3"/>
      <c r="E535" s="3"/>
      <c r="F535" s="3"/>
      <c r="G535" s="3"/>
      <c r="H535" s="3"/>
      <c r="I535" s="3"/>
      <c r="J535" s="3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</row>
    <row r="536" spans="1:26" x14ac:dyDescent="0.2">
      <c r="A536" s="31"/>
      <c r="B536" s="7"/>
      <c r="C536" s="3"/>
      <c r="D536" s="3"/>
      <c r="E536" s="3"/>
      <c r="F536" s="3"/>
      <c r="G536" s="3"/>
      <c r="H536" s="3"/>
      <c r="I536" s="3"/>
      <c r="J536" s="3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</row>
    <row r="537" spans="1:26" x14ac:dyDescent="0.2">
      <c r="A537" s="31"/>
      <c r="B537" s="7"/>
      <c r="C537" s="3"/>
      <c r="D537" s="3"/>
      <c r="E537" s="3"/>
      <c r="F537" s="3"/>
      <c r="G537" s="3"/>
      <c r="H537" s="3"/>
      <c r="I537" s="3"/>
      <c r="J537" s="3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</row>
    <row r="538" spans="1:26" x14ac:dyDescent="0.2">
      <c r="A538" s="31"/>
      <c r="B538" s="7"/>
      <c r="C538" s="3"/>
      <c r="D538" s="3"/>
      <c r="E538" s="3"/>
      <c r="F538" s="3"/>
      <c r="G538" s="3"/>
      <c r="H538" s="3"/>
      <c r="I538" s="3"/>
      <c r="J538" s="3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</row>
    <row r="539" spans="1:26" x14ac:dyDescent="0.2">
      <c r="A539" s="31"/>
      <c r="B539" s="7"/>
      <c r="C539" s="3"/>
      <c r="D539" s="3"/>
      <c r="E539" s="3"/>
      <c r="F539" s="3"/>
      <c r="G539" s="3"/>
      <c r="H539" s="3"/>
      <c r="I539" s="3"/>
      <c r="J539" s="3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</row>
    <row r="540" spans="1:26" x14ac:dyDescent="0.2">
      <c r="A540" s="31"/>
      <c r="B540" s="7"/>
      <c r="C540" s="3"/>
      <c r="D540" s="3"/>
      <c r="E540" s="3"/>
      <c r="F540" s="3"/>
      <c r="G540" s="3"/>
      <c r="H540" s="3"/>
      <c r="I540" s="3"/>
      <c r="J540" s="3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</row>
    <row r="541" spans="1:26" x14ac:dyDescent="0.2">
      <c r="A541" s="31"/>
      <c r="B541" s="7"/>
      <c r="C541" s="3"/>
      <c r="D541" s="3"/>
      <c r="E541" s="3"/>
      <c r="F541" s="3"/>
      <c r="G541" s="3"/>
      <c r="H541" s="3"/>
      <c r="I541" s="3"/>
      <c r="J541" s="3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</row>
    <row r="542" spans="1:26" x14ac:dyDescent="0.2">
      <c r="A542" s="31"/>
      <c r="B542" s="7"/>
      <c r="C542" s="3"/>
      <c r="D542" s="3"/>
      <c r="E542" s="3"/>
      <c r="F542" s="3"/>
      <c r="G542" s="3"/>
      <c r="H542" s="3"/>
      <c r="I542" s="3"/>
      <c r="J542" s="3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</row>
    <row r="543" spans="1:26" x14ac:dyDescent="0.2">
      <c r="A543" s="31"/>
      <c r="B543" s="7"/>
      <c r="C543" s="3"/>
      <c r="D543" s="3"/>
      <c r="E543" s="3"/>
      <c r="F543" s="3"/>
      <c r="G543" s="3"/>
      <c r="H543" s="3"/>
      <c r="I543" s="3"/>
      <c r="J543" s="3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</row>
    <row r="544" spans="1:26" x14ac:dyDescent="0.2">
      <c r="A544" s="31"/>
      <c r="B544" s="7"/>
      <c r="C544" s="3"/>
      <c r="D544" s="3"/>
      <c r="E544" s="3"/>
      <c r="F544" s="3"/>
      <c r="G544" s="3"/>
      <c r="H544" s="3"/>
      <c r="I544" s="3"/>
      <c r="J544" s="3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</row>
    <row r="545" spans="1:26" x14ac:dyDescent="0.2">
      <c r="A545" s="31"/>
      <c r="B545" s="7"/>
      <c r="C545" s="3"/>
      <c r="D545" s="3"/>
      <c r="E545" s="3"/>
      <c r="F545" s="3"/>
      <c r="G545" s="3"/>
      <c r="H545" s="3"/>
      <c r="I545" s="3"/>
      <c r="J545" s="3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</row>
    <row r="546" spans="1:26" x14ac:dyDescent="0.2">
      <c r="A546" s="31"/>
      <c r="B546" s="7"/>
      <c r="C546" s="3"/>
      <c r="D546" s="3"/>
      <c r="E546" s="3"/>
      <c r="F546" s="3"/>
      <c r="G546" s="3"/>
      <c r="H546" s="3"/>
      <c r="I546" s="3"/>
      <c r="J546" s="3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</row>
    <row r="547" spans="1:26" x14ac:dyDescent="0.2">
      <c r="A547" s="31"/>
      <c r="B547" s="7"/>
      <c r="C547" s="3"/>
      <c r="D547" s="3"/>
      <c r="E547" s="3"/>
      <c r="F547" s="3"/>
      <c r="G547" s="3"/>
      <c r="H547" s="3"/>
      <c r="I547" s="3"/>
      <c r="J547" s="3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</row>
    <row r="548" spans="1:26" x14ac:dyDescent="0.2">
      <c r="A548" s="31"/>
      <c r="B548" s="7"/>
      <c r="C548" s="3"/>
      <c r="D548" s="3"/>
      <c r="E548" s="3"/>
      <c r="F548" s="3"/>
      <c r="G548" s="3"/>
      <c r="H548" s="3"/>
      <c r="I548" s="3"/>
      <c r="J548" s="3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</row>
    <row r="549" spans="1:26" x14ac:dyDescent="0.2">
      <c r="A549" s="31"/>
      <c r="B549" s="7"/>
      <c r="C549" s="3"/>
      <c r="D549" s="3"/>
      <c r="E549" s="3"/>
      <c r="F549" s="3"/>
      <c r="G549" s="3"/>
      <c r="H549" s="3"/>
      <c r="I549" s="3"/>
      <c r="J549" s="3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</row>
    <row r="550" spans="1:26" x14ac:dyDescent="0.2">
      <c r="A550" s="31"/>
      <c r="B550" s="7"/>
      <c r="C550" s="3"/>
      <c r="D550" s="3"/>
      <c r="E550" s="3"/>
      <c r="F550" s="3"/>
      <c r="G550" s="3"/>
      <c r="H550" s="3"/>
      <c r="I550" s="3"/>
      <c r="J550" s="3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</row>
    <row r="551" spans="1:26" x14ac:dyDescent="0.2">
      <c r="A551" s="31"/>
      <c r="B551" s="7"/>
      <c r="C551" s="3"/>
      <c r="D551" s="3"/>
      <c r="E551" s="3"/>
      <c r="F551" s="3"/>
      <c r="G551" s="3"/>
      <c r="H551" s="3"/>
      <c r="I551" s="3"/>
      <c r="J551" s="3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</row>
    <row r="552" spans="1:26" x14ac:dyDescent="0.2">
      <c r="A552" s="31"/>
      <c r="B552" s="7"/>
      <c r="C552" s="3"/>
      <c r="D552" s="3"/>
      <c r="E552" s="3"/>
      <c r="F552" s="3"/>
      <c r="G552" s="3"/>
      <c r="H552" s="3"/>
      <c r="I552" s="3"/>
      <c r="J552" s="3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</row>
    <row r="553" spans="1:26" x14ac:dyDescent="0.2">
      <c r="A553" s="31"/>
      <c r="B553" s="7"/>
      <c r="C553" s="3"/>
      <c r="D553" s="3"/>
      <c r="E553" s="3"/>
      <c r="F553" s="3"/>
      <c r="G553" s="3"/>
      <c r="H553" s="3"/>
      <c r="I553" s="3"/>
      <c r="J553" s="3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</row>
    <row r="554" spans="1:26" x14ac:dyDescent="0.2">
      <c r="A554" s="31"/>
      <c r="B554" s="7"/>
      <c r="C554" s="3"/>
      <c r="D554" s="3"/>
      <c r="E554" s="3"/>
      <c r="F554" s="3"/>
      <c r="G554" s="3"/>
      <c r="H554" s="3"/>
      <c r="I554" s="3"/>
      <c r="J554" s="3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</row>
    <row r="555" spans="1:26" x14ac:dyDescent="0.2">
      <c r="A555" s="31"/>
      <c r="B555" s="7"/>
      <c r="C555" s="3"/>
      <c r="D555" s="3"/>
      <c r="E555" s="3"/>
      <c r="F555" s="3"/>
      <c r="G555" s="3"/>
      <c r="H555" s="3"/>
      <c r="I555" s="3"/>
      <c r="J555" s="3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</row>
    <row r="556" spans="1:26" x14ac:dyDescent="0.2">
      <c r="A556" s="31"/>
      <c r="B556" s="7"/>
      <c r="C556" s="3"/>
      <c r="D556" s="3"/>
      <c r="E556" s="3"/>
      <c r="F556" s="3"/>
      <c r="G556" s="3"/>
      <c r="H556" s="3"/>
      <c r="I556" s="3"/>
      <c r="J556" s="3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</row>
    <row r="557" spans="1:26" x14ac:dyDescent="0.2">
      <c r="A557" s="31"/>
      <c r="B557" s="7"/>
      <c r="C557" s="3"/>
      <c r="D557" s="3"/>
      <c r="E557" s="3"/>
      <c r="F557" s="3"/>
      <c r="G557" s="3"/>
      <c r="H557" s="3"/>
      <c r="I557" s="3"/>
      <c r="J557" s="3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</row>
    <row r="558" spans="1:26" x14ac:dyDescent="0.2">
      <c r="A558" s="31"/>
      <c r="B558" s="7"/>
      <c r="C558" s="3"/>
      <c r="D558" s="3"/>
      <c r="E558" s="3"/>
      <c r="F558" s="3"/>
      <c r="G558" s="3"/>
      <c r="H558" s="3"/>
      <c r="I558" s="3"/>
      <c r="J558" s="3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</row>
    <row r="559" spans="1:26" x14ac:dyDescent="0.2">
      <c r="A559" s="31"/>
      <c r="B559" s="7"/>
      <c r="C559" s="3"/>
      <c r="D559" s="3"/>
      <c r="E559" s="3"/>
      <c r="F559" s="3"/>
      <c r="G559" s="3"/>
      <c r="H559" s="3"/>
      <c r="I559" s="3"/>
      <c r="J559" s="3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</row>
    <row r="560" spans="1:26" x14ac:dyDescent="0.2">
      <c r="A560" s="31"/>
      <c r="B560" s="7"/>
      <c r="C560" s="3"/>
      <c r="D560" s="3"/>
      <c r="E560" s="3"/>
      <c r="F560" s="3"/>
      <c r="G560" s="3"/>
      <c r="H560" s="3"/>
      <c r="I560" s="3"/>
      <c r="J560" s="3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</row>
  </sheetData>
  <mergeCells count="1">
    <mergeCell ref="A1:Z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39" firstPageNumber="3" fitToHeight="0" orientation="landscape" useFirstPageNumber="1" r:id="rId1"/>
  <headerFooter alignWithMargins="0">
    <oddFooter>&amp;R&amp;P</oddFooter>
  </headerFooter>
  <colBreaks count="1" manualBreakCount="1">
    <brk id="10" max="2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Zvjezdana</cp:lastModifiedBy>
  <cp:lastPrinted>2020-10-26T15:15:58Z</cp:lastPrinted>
  <dcterms:created xsi:type="dcterms:W3CDTF">2013-09-11T11:00:21Z</dcterms:created>
  <dcterms:modified xsi:type="dcterms:W3CDTF">2021-01-13T11:27:47Z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